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OCW-UPV-EHU 2017" sheetId="5" r:id="rId1"/>
    <sheet name="1" sheetId="1" r:id="rId2"/>
    <sheet name="2" sheetId="2" r:id="rId3"/>
    <sheet name="3" sheetId="3" r:id="rId4"/>
    <sheet name="4" sheetId="4" r:id="rId5"/>
  </sheets>
  <calcPr calcId="125725"/>
</workbook>
</file>

<file path=xl/calcChain.xml><?xml version="1.0" encoding="utf-8"?>
<calcChain xmlns="http://schemas.openxmlformats.org/spreadsheetml/2006/main">
  <c r="C66" i="4"/>
  <c r="C69" s="1"/>
  <c r="C61"/>
  <c r="C57"/>
  <c r="C56"/>
  <c r="C59"/>
  <c r="F51"/>
  <c r="C46"/>
  <c r="C48" s="1"/>
  <c r="C45"/>
  <c r="C50" s="1"/>
  <c r="C43" i="3"/>
  <c r="C38"/>
  <c r="C47" s="1"/>
  <c r="C36"/>
  <c r="C57" s="1"/>
  <c r="C58" s="1"/>
  <c r="C87" i="2"/>
  <c r="C83"/>
  <c r="C82"/>
  <c r="B62"/>
  <c r="C62"/>
  <c r="B63"/>
  <c r="C63"/>
  <c r="B64"/>
  <c r="C64"/>
  <c r="B65"/>
  <c r="C65"/>
  <c r="B66"/>
  <c r="C66"/>
  <c r="B67"/>
  <c r="C67"/>
  <c r="B68"/>
  <c r="C68"/>
  <c r="B69"/>
  <c r="C69"/>
  <c r="B70"/>
  <c r="C70"/>
  <c r="B71"/>
  <c r="C71"/>
  <c r="B72"/>
  <c r="C72"/>
  <c r="B73"/>
  <c r="C73"/>
  <c r="B74"/>
  <c r="C74"/>
  <c r="B75"/>
  <c r="C75"/>
  <c r="C61"/>
  <c r="B61"/>
  <c r="C45" i="1"/>
  <c r="C40"/>
  <c r="C39"/>
</calcChain>
</file>

<file path=xl/sharedStrings.xml><?xml version="1.0" encoding="utf-8"?>
<sst xmlns="http://schemas.openxmlformats.org/spreadsheetml/2006/main" count="99" uniqueCount="62">
  <si>
    <t>DATUAK</t>
  </si>
  <si>
    <t>Tomate-zukua:</t>
  </si>
  <si>
    <r>
      <t>Dents. (kg/m</t>
    </r>
    <r>
      <rPr>
        <vertAlign val="superscript"/>
        <sz val="11"/>
        <color theme="1"/>
        <rFont val="Calibri"/>
        <family val="2"/>
        <scheme val="minor"/>
      </rPr>
      <t>3</t>
    </r>
    <r>
      <rPr>
        <sz val="11"/>
        <color theme="1"/>
        <rFont val="Calibri"/>
        <family val="2"/>
        <scheme val="minor"/>
      </rPr>
      <t>)</t>
    </r>
  </si>
  <si>
    <t>Ti (ºC)</t>
  </si>
  <si>
    <t>KAZOLA:</t>
  </si>
  <si>
    <t>r (m)</t>
  </si>
  <si>
    <t>Ta (ºC)</t>
  </si>
  <si>
    <t>h (W/m2 ºC)</t>
  </si>
  <si>
    <r>
      <t>h (W/m</t>
    </r>
    <r>
      <rPr>
        <vertAlign val="superscript"/>
        <sz val="11"/>
        <color theme="1"/>
        <rFont val="Calibri"/>
        <family val="2"/>
        <scheme val="minor"/>
      </rPr>
      <t>2</t>
    </r>
    <r>
      <rPr>
        <sz val="11"/>
        <color theme="1"/>
        <rFont val="Calibri"/>
        <family val="2"/>
        <scheme val="minor"/>
      </rPr>
      <t xml:space="preserve"> ºC)</t>
    </r>
  </si>
  <si>
    <t>PROZEDURA</t>
  </si>
  <si>
    <t>Azalera eta bolumena kalkulatuz,</t>
  </si>
  <si>
    <r>
      <t>A (m</t>
    </r>
    <r>
      <rPr>
        <vertAlign val="superscript"/>
        <sz val="11"/>
        <color theme="1"/>
        <rFont val="Calibri"/>
        <family val="2"/>
        <scheme val="minor"/>
      </rPr>
      <t>2</t>
    </r>
    <r>
      <rPr>
        <sz val="11"/>
        <color theme="1"/>
        <rFont val="Calibri"/>
        <family val="2"/>
        <scheme val="minor"/>
      </rPr>
      <t>)</t>
    </r>
  </si>
  <si>
    <r>
      <t>V (m</t>
    </r>
    <r>
      <rPr>
        <vertAlign val="superscript"/>
        <sz val="11"/>
        <color theme="1"/>
        <rFont val="Calibri"/>
        <family val="2"/>
        <scheme val="minor"/>
      </rPr>
      <t>3</t>
    </r>
    <r>
      <rPr>
        <sz val="11"/>
        <color theme="1"/>
        <rFont val="Calibri"/>
        <family val="2"/>
        <scheme val="minor"/>
      </rPr>
      <t>)</t>
    </r>
  </si>
  <si>
    <t>Esfera erdia:</t>
  </si>
  <si>
    <t>t (s)</t>
  </si>
  <si>
    <t>T (ºC)</t>
  </si>
  <si>
    <t>Cp (J/kg ºC)</t>
  </si>
  <si>
    <t>ILARRAK</t>
  </si>
  <si>
    <t>D (m)</t>
  </si>
  <si>
    <t>Dents. (kg/m3)</t>
  </si>
  <si>
    <t>Cp (J/kgK)</t>
  </si>
  <si>
    <t>Airea</t>
  </si>
  <si>
    <t xml:space="preserve">Denbora, s </t>
  </si>
  <si>
    <t xml:space="preserve">Tenperatura, ºC </t>
  </si>
  <si>
    <t>Ekuazioa linealizatuz,</t>
  </si>
  <si>
    <t>ln(T-Ta)</t>
  </si>
  <si>
    <t>Maldatik,</t>
  </si>
  <si>
    <t>hA/Dents*Cp*V</t>
  </si>
  <si>
    <t>Ilarrak esferikoak kontsideratuz,</t>
  </si>
  <si>
    <r>
      <t>V (m</t>
    </r>
    <r>
      <rPr>
        <vertAlign val="superscript"/>
        <sz val="11"/>
        <color theme="1"/>
        <rFont val="Calibri"/>
        <family val="2"/>
        <scheme val="minor"/>
      </rPr>
      <t>3</t>
    </r>
    <r>
      <rPr>
        <sz val="11"/>
        <color theme="1"/>
        <rFont val="Calibri"/>
        <family val="2"/>
        <scheme val="minor"/>
      </rPr>
      <t xml:space="preserve">) </t>
    </r>
  </si>
  <si>
    <t>Hortaz, h askatuz,</t>
  </si>
  <si>
    <r>
      <t>h (W/m</t>
    </r>
    <r>
      <rPr>
        <b/>
        <vertAlign val="superscript"/>
        <sz val="11"/>
        <color theme="1"/>
        <rFont val="Calibri"/>
        <family val="2"/>
        <scheme val="minor"/>
      </rPr>
      <t>2</t>
    </r>
    <r>
      <rPr>
        <b/>
        <sz val="11"/>
        <color theme="1"/>
        <rFont val="Calibri"/>
        <family val="2"/>
        <scheme val="minor"/>
      </rPr>
      <t xml:space="preserve"> ºC)</t>
    </r>
  </si>
  <si>
    <t>SAGARRA</t>
  </si>
  <si>
    <t>k (W/m ºC)</t>
  </si>
  <si>
    <t>Dents. /(kg/m3)</t>
  </si>
  <si>
    <t>URA</t>
  </si>
  <si>
    <t>Ti(ºC)</t>
  </si>
  <si>
    <t>1. Biot kalkulatuko dugu lehendabizi:</t>
  </si>
  <si>
    <t>dc (m)</t>
  </si>
  <si>
    <t>Bi</t>
  </si>
  <si>
    <t>0,1 eta 40 bitartean dagoenez, bi erresistentziak kontuan izan beharko dira (kondukzioa eta konbekzioa)</t>
  </si>
  <si>
    <t>2. Tenperaturen zenbaki adimentsionala</t>
  </si>
  <si>
    <t>(Ta-T)/(Ta-Ti)</t>
  </si>
  <si>
    <t>1/Bi</t>
  </si>
  <si>
    <t>Fo</t>
  </si>
  <si>
    <t>3. Grafikoki, Cengel (2013) 4-17 irudia</t>
  </si>
  <si>
    <t>Fourier zenbakiaren definizioa:</t>
  </si>
  <si>
    <t>t (h)</t>
  </si>
  <si>
    <t>ELIKAGAIA</t>
  </si>
  <si>
    <t>k (W/mºC)</t>
  </si>
  <si>
    <t>h (W/m2ºC)</t>
  </si>
  <si>
    <t>Ontziaren dimentsioak</t>
  </si>
  <si>
    <t>1. Zilindro finitua ondoko eran definitu daiteke:</t>
  </si>
  <si>
    <t>h (m)</t>
  </si>
  <si>
    <t>Heisler grafikak</t>
  </si>
  <si>
    <t>Cengel 2013, 4-15 irudia</t>
  </si>
  <si>
    <t>2. Zilindro infiniturako,</t>
  </si>
  <si>
    <t>3. Xafla infiniturako,</t>
  </si>
  <si>
    <t>Cengel 2013, 4-16 irudia</t>
  </si>
  <si>
    <t>4. Zilindro finiturako beraz,</t>
  </si>
  <si>
    <t>Eta hortik T askatuz,</t>
  </si>
  <si>
    <t>Beroaren gehiengoa erradialki transmititu da. Soilik frakzio bat axialki.</t>
  </si>
</sst>
</file>

<file path=xl/styles.xml><?xml version="1.0" encoding="utf-8"?>
<styleSheet xmlns="http://schemas.openxmlformats.org/spreadsheetml/2006/main">
  <numFmts count="3">
    <numFmt numFmtId="167" formatCode="0.0000"/>
    <numFmt numFmtId="168" formatCode="0.000"/>
    <numFmt numFmtId="169" formatCode="0.0"/>
  </numFmts>
  <fonts count="6">
    <font>
      <sz val="11"/>
      <color theme="1"/>
      <name val="Calibri"/>
      <family val="2"/>
      <scheme val="minor"/>
    </font>
    <font>
      <b/>
      <sz val="11"/>
      <color theme="1"/>
      <name val="Calibri"/>
      <family val="2"/>
      <scheme val="minor"/>
    </font>
    <font>
      <vertAlign val="superscript"/>
      <sz val="11"/>
      <color theme="1"/>
      <name val="Calibri"/>
      <family val="2"/>
      <scheme val="minor"/>
    </font>
    <font>
      <b/>
      <sz val="10"/>
      <color theme="1"/>
      <name val="EHUSerif"/>
      <family val="3"/>
      <charset val="255"/>
    </font>
    <font>
      <sz val="10"/>
      <color rgb="FF000000"/>
      <name val="EHUSerif"/>
      <family val="3"/>
      <charset val="255"/>
    </font>
    <font>
      <b/>
      <vertAlign val="superscript"/>
      <sz val="11"/>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theme="9"/>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59999389629810485"/>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1" fillId="0" borderId="0" xfId="0" applyFont="1"/>
    <xf numFmtId="0" fontId="1" fillId="2" borderId="0" xfId="0" applyFont="1" applyFill="1"/>
    <xf numFmtId="0" fontId="1" fillId="3" borderId="0" xfId="0" applyFont="1" applyFill="1"/>
    <xf numFmtId="168" fontId="0" fillId="0" borderId="0" xfId="0" applyNumberFormat="1"/>
    <xf numFmtId="2" fontId="0" fillId="0" borderId="0" xfId="0" applyNumberFormat="1"/>
    <xf numFmtId="2" fontId="0" fillId="0" borderId="0" xfId="0" applyNumberFormat="1" applyAlignment="1">
      <alignment horizontal="center"/>
    </xf>
    <xf numFmtId="169" fontId="0" fillId="0" borderId="0" xfId="0" applyNumberFormat="1"/>
    <xf numFmtId="0" fontId="1" fillId="4" borderId="0" xfId="0" applyFont="1" applyFill="1"/>
    <xf numFmtId="0" fontId="1" fillId="4" borderId="2" xfId="0" applyFont="1" applyFill="1" applyBorder="1"/>
    <xf numFmtId="169" fontId="1" fillId="4" borderId="3" xfId="0" applyNumberFormat="1" applyFont="1" applyFill="1" applyBorder="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0" fillId="0" borderId="0" xfId="0" applyAlignment="1">
      <alignment horizontal="center"/>
    </xf>
    <xf numFmtId="0" fontId="1" fillId="3" borderId="0" xfId="0" applyFont="1" applyFill="1" applyAlignment="1">
      <alignment horizontal="center"/>
    </xf>
    <xf numFmtId="11" fontId="0" fillId="0" borderId="0" xfId="0" applyNumberFormat="1"/>
    <xf numFmtId="0" fontId="1" fillId="5" borderId="2" xfId="0" applyFont="1" applyFill="1" applyBorder="1"/>
    <xf numFmtId="2" fontId="1" fillId="5" borderId="3" xfId="0" applyNumberFormat="1" applyFont="1" applyFill="1" applyBorder="1"/>
    <xf numFmtId="0" fontId="1" fillId="0" borderId="0" xfId="0" applyFont="1" applyFill="1"/>
    <xf numFmtId="0" fontId="1" fillId="7" borderId="0" xfId="0" applyFont="1" applyFill="1"/>
    <xf numFmtId="2" fontId="1" fillId="7" borderId="0" xfId="0" applyNumberFormat="1" applyFont="1" applyFill="1"/>
    <xf numFmtId="1" fontId="0" fillId="0" borderId="0" xfId="0" applyNumberFormat="1"/>
    <xf numFmtId="2" fontId="1" fillId="4" borderId="3" xfId="0" applyNumberFormat="1" applyFont="1" applyFill="1" applyBorder="1"/>
    <xf numFmtId="0" fontId="0" fillId="2" borderId="0" xfId="0" applyFont="1" applyFill="1"/>
    <xf numFmtId="0" fontId="1" fillId="6" borderId="0" xfId="0" applyFont="1" applyFill="1"/>
    <xf numFmtId="167" fontId="1" fillId="6" borderId="0" xfId="0" applyNumberFormat="1" applyFont="1" applyFill="1"/>
    <xf numFmtId="168" fontId="1" fillId="6" borderId="0" xfId="0" applyNumberFormat="1" applyFont="1" applyFill="1"/>
    <xf numFmtId="0" fontId="1" fillId="4" borderId="3"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scatterChart>
        <c:scatterStyle val="lineMarker"/>
        <c:ser>
          <c:idx val="0"/>
          <c:order val="0"/>
          <c:spPr>
            <a:ln w="28575">
              <a:noFill/>
            </a:ln>
          </c:spPr>
          <c:trendline>
            <c:trendlineType val="linear"/>
            <c:dispRSqr val="1"/>
            <c:dispEq val="1"/>
            <c:trendlineLbl>
              <c:layout>
                <c:manualLayout>
                  <c:x val="-0.23274781277340331"/>
                  <c:y val="-4.4160834062408866E-2"/>
                </c:manualLayout>
              </c:layout>
              <c:numFmt formatCode="General" sourceLinked="0"/>
            </c:trendlineLbl>
          </c:trendline>
          <c:xVal>
            <c:numRef>
              <c:f>'2'!$B$61:$B$75</c:f>
              <c:numCache>
                <c:formatCode>General</c:formatCode>
                <c:ptCount val="15"/>
                <c:pt idx="0">
                  <c:v>0</c:v>
                </c:pt>
                <c:pt idx="1">
                  <c:v>60</c:v>
                </c:pt>
                <c:pt idx="2">
                  <c:v>120</c:v>
                </c:pt>
                <c:pt idx="3">
                  <c:v>180</c:v>
                </c:pt>
                <c:pt idx="4">
                  <c:v>240</c:v>
                </c:pt>
                <c:pt idx="5">
                  <c:v>300</c:v>
                </c:pt>
                <c:pt idx="6">
                  <c:v>360</c:v>
                </c:pt>
                <c:pt idx="7">
                  <c:v>420</c:v>
                </c:pt>
                <c:pt idx="8">
                  <c:v>480</c:v>
                </c:pt>
                <c:pt idx="9">
                  <c:v>540</c:v>
                </c:pt>
                <c:pt idx="10">
                  <c:v>600</c:v>
                </c:pt>
                <c:pt idx="11">
                  <c:v>660</c:v>
                </c:pt>
                <c:pt idx="12">
                  <c:v>720</c:v>
                </c:pt>
                <c:pt idx="13">
                  <c:v>780</c:v>
                </c:pt>
                <c:pt idx="14">
                  <c:v>840</c:v>
                </c:pt>
              </c:numCache>
            </c:numRef>
          </c:xVal>
          <c:yVal>
            <c:numRef>
              <c:f>'2'!$C$61:$C$75</c:f>
              <c:numCache>
                <c:formatCode>0.00</c:formatCode>
                <c:ptCount val="15"/>
                <c:pt idx="0">
                  <c:v>3.912023005428146</c:v>
                </c:pt>
                <c:pt idx="1">
                  <c:v>3.8918202981106265</c:v>
                </c:pt>
                <c:pt idx="2">
                  <c:v>3.8712010109078911</c:v>
                </c:pt>
                <c:pt idx="3">
                  <c:v>3.8501476017100584</c:v>
                </c:pt>
                <c:pt idx="4">
                  <c:v>3.8286413964890951</c:v>
                </c:pt>
                <c:pt idx="5">
                  <c:v>3.8066624897703196</c:v>
                </c:pt>
                <c:pt idx="6">
                  <c:v>3.784189633918261</c:v>
                </c:pt>
                <c:pt idx="7">
                  <c:v>3.7727609380946383</c:v>
                </c:pt>
                <c:pt idx="8">
                  <c:v>3.7495040759303713</c:v>
                </c:pt>
                <c:pt idx="9">
                  <c:v>3.713572066704308</c:v>
                </c:pt>
                <c:pt idx="10">
                  <c:v>3.713572066704308</c:v>
                </c:pt>
                <c:pt idx="11">
                  <c:v>3.6888794541139363</c:v>
                </c:pt>
                <c:pt idx="12">
                  <c:v>3.6375861597263857</c:v>
                </c:pt>
                <c:pt idx="13">
                  <c:v>3.6375861597263857</c:v>
                </c:pt>
                <c:pt idx="14">
                  <c:v>3.6109179126442243</c:v>
                </c:pt>
              </c:numCache>
            </c:numRef>
          </c:yVal>
        </c:ser>
        <c:axId val="106880384"/>
        <c:axId val="106878848"/>
      </c:scatterChart>
      <c:valAx>
        <c:axId val="106880384"/>
        <c:scaling>
          <c:orientation val="minMax"/>
        </c:scaling>
        <c:axPos val="b"/>
        <c:title>
          <c:tx>
            <c:rich>
              <a:bodyPr/>
              <a:lstStyle/>
              <a:p>
                <a:pPr>
                  <a:defRPr/>
                </a:pPr>
                <a:r>
                  <a:rPr lang="es-ES"/>
                  <a:t>t (s)</a:t>
                </a:r>
              </a:p>
            </c:rich>
          </c:tx>
          <c:layout/>
        </c:title>
        <c:numFmt formatCode="General" sourceLinked="1"/>
        <c:tickLblPos val="nextTo"/>
        <c:crossAx val="106878848"/>
        <c:crosses val="autoZero"/>
        <c:crossBetween val="midCat"/>
      </c:valAx>
      <c:valAx>
        <c:axId val="106878848"/>
        <c:scaling>
          <c:orientation val="minMax"/>
        </c:scaling>
        <c:axPos val="l"/>
        <c:title>
          <c:tx>
            <c:rich>
              <a:bodyPr rot="-5400000" vert="horz"/>
              <a:lstStyle/>
              <a:p>
                <a:pPr>
                  <a:defRPr/>
                </a:pPr>
                <a:r>
                  <a:rPr lang="es-ES"/>
                  <a:t>ln(T-Ta)</a:t>
                </a:r>
              </a:p>
            </c:rich>
          </c:tx>
          <c:layout/>
        </c:title>
        <c:numFmt formatCode="0.00" sourceLinked="1"/>
        <c:tickLblPos val="nextTo"/>
        <c:crossAx val="106880384"/>
        <c:crosses val="autoZero"/>
        <c:crossBetween val="midCat"/>
      </c:valAx>
    </c:plotArea>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8</xdr:col>
      <xdr:colOff>571501</xdr:colOff>
      <xdr:row>26</xdr:row>
      <xdr:rowOff>104776</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57150"/>
          <a:ext cx="6667501" cy="50006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238125</xdr:colOff>
      <xdr:row>0</xdr:row>
      <xdr:rowOff>57150</xdr:rowOff>
    </xdr:from>
    <xdr:ext cx="184731" cy="264560"/>
    <xdr:sp macro="" textlink="">
      <xdr:nvSpPr>
        <xdr:cNvPr id="2" name="1 CuadroTexto"/>
        <xdr:cNvSpPr txBox="1"/>
      </xdr:nvSpPr>
      <xdr:spPr>
        <a:xfrm>
          <a:off x="238125" y="5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0</xdr:col>
      <xdr:colOff>228600</xdr:colOff>
      <xdr:row>0</xdr:row>
      <xdr:rowOff>95249</xdr:rowOff>
    </xdr:from>
    <xdr:to>
      <xdr:col>7</xdr:col>
      <xdr:colOff>133350</xdr:colOff>
      <xdr:row>9</xdr:row>
      <xdr:rowOff>161924</xdr:rowOff>
    </xdr:to>
    <xdr:sp macro="" textlink="">
      <xdr:nvSpPr>
        <xdr:cNvPr id="3" name="2 CuadroTexto"/>
        <xdr:cNvSpPr txBox="1"/>
      </xdr:nvSpPr>
      <xdr:spPr>
        <a:xfrm>
          <a:off x="228600" y="95249"/>
          <a:ext cx="5238750"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lnSpc>
              <a:spcPct val="115000"/>
            </a:lnSpc>
            <a:spcAft>
              <a:spcPts val="1000"/>
            </a:spcAft>
          </a:pPr>
          <a:r>
            <a:rPr lang="eu-ES" sz="1200">
              <a:latin typeface="EHUSerif"/>
              <a:ea typeface="Calibri"/>
              <a:cs typeface="Times New Roman"/>
            </a:rPr>
            <a:t>1. Kalkulatu tomate zuku batek (dentsitatea=980 kg/m</a:t>
          </a:r>
          <a:r>
            <a:rPr lang="eu-ES" sz="1200" baseline="30000">
              <a:latin typeface="EHUSerif"/>
              <a:ea typeface="Calibri"/>
              <a:cs typeface="Times New Roman"/>
            </a:rPr>
            <a:t>3</a:t>
          </a:r>
          <a:r>
            <a:rPr lang="eu-ES" sz="1200">
              <a:latin typeface="EHUSerif"/>
              <a:ea typeface="Calibri"/>
              <a:cs typeface="Times New Roman"/>
            </a:rPr>
            <a:t>) 5 minutuan izango duen tenperatura baldin eta ur lurrunez beteriko kanpo atorra duen esfera erdiko kazola bat erabiltzen bada, non nahaste perfektua ematen den. Kazolaren erradioa 0,5 m-koa da, eta konbekzio koefizientea 5000 W/(m</a:t>
          </a:r>
          <a:r>
            <a:rPr lang="eu-ES" sz="1200" baseline="30000">
              <a:latin typeface="EHUSerif"/>
              <a:ea typeface="Calibri"/>
              <a:cs typeface="Times New Roman"/>
            </a:rPr>
            <a:t>2</a:t>
          </a:r>
          <a:r>
            <a:rPr lang="eu-ES" sz="1200">
              <a:latin typeface="EHUSerif"/>
              <a:ea typeface="Calibri"/>
              <a:cs typeface="Times New Roman"/>
            </a:rPr>
            <a:t>º C). Kazola barneko tenperatura 90 ºC-koa da eta zukua kazolara sartzean 20 ºC-an aurkitzen zen. Zukuaren bero espezifikoa 3,95 kJ/(kg ºC)-koa kontsideratu daiteke.</a:t>
          </a:r>
          <a:endParaRPr lang="es-ES" sz="1200">
            <a:latin typeface="+mn-lt"/>
            <a:ea typeface="Calibri"/>
            <a:cs typeface="Times New Roman"/>
          </a:endParaRPr>
        </a:p>
        <a:p>
          <a:endParaRPr lang="es-ES" sz="1100"/>
        </a:p>
      </xdr:txBody>
    </xdr:sp>
    <xdr:clientData/>
  </xdr:twoCellAnchor>
  <xdr:twoCellAnchor editAs="oneCell">
    <xdr:from>
      <xdr:col>1</xdr:col>
      <xdr:colOff>0</xdr:colOff>
      <xdr:row>29</xdr:row>
      <xdr:rowOff>180975</xdr:rowOff>
    </xdr:from>
    <xdr:to>
      <xdr:col>4</xdr:col>
      <xdr:colOff>266700</xdr:colOff>
      <xdr:row>35</xdr:row>
      <xdr:rowOff>51094</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5762625"/>
          <a:ext cx="2733675" cy="1013119"/>
        </a:xfrm>
        <a:prstGeom prst="rect">
          <a:avLst/>
        </a:prstGeom>
        <a:noFill/>
        <a:ln w="1">
          <a:noFill/>
          <a:miter lim="800000"/>
          <a:headEnd/>
          <a:tailEnd type="none" w="med" len="med"/>
        </a:ln>
        <a:effectLst/>
      </xdr:spPr>
    </xdr:pic>
    <xdr:clientData/>
  </xdr:twoCellAnchor>
  <xdr:oneCellAnchor>
    <xdr:from>
      <xdr:col>0</xdr:col>
      <xdr:colOff>685800</xdr:colOff>
      <xdr:row>25</xdr:row>
      <xdr:rowOff>152400</xdr:rowOff>
    </xdr:from>
    <xdr:ext cx="3714750" cy="914400"/>
    <xdr:sp macro="" textlink="">
      <xdr:nvSpPr>
        <xdr:cNvPr id="5" name="4 CuadroTexto"/>
        <xdr:cNvSpPr txBox="1"/>
      </xdr:nvSpPr>
      <xdr:spPr>
        <a:xfrm>
          <a:off x="685800" y="4972050"/>
          <a:ext cx="3714750" cy="914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ES" sz="1100" b="0" i="0" u="none" strike="noStrike">
              <a:solidFill>
                <a:schemeClr val="tx1"/>
              </a:solidFill>
              <a:latin typeface="+mn-lt"/>
              <a:ea typeface="+mn-ea"/>
              <a:cs typeface="+mn-cs"/>
            </a:rPr>
            <a:t>Parametro kontzentratuen sistemen analisia erabili daiteke, izan ere, zukuaren tenperatura soilik denborarekiko aldatzen dela kontsideratzen badugu.</a:t>
          </a:r>
          <a:r>
            <a:rPr lang="es-ES"/>
            <a:t>  Irabiaketa egokia bada, hau suposatu daiteke.</a:t>
          </a:r>
          <a:endParaRPr lang="es-E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476250</xdr:colOff>
      <xdr:row>1</xdr:row>
      <xdr:rowOff>66675</xdr:rowOff>
    </xdr:from>
    <xdr:to>
      <xdr:col>7</xdr:col>
      <xdr:colOff>419100</xdr:colOff>
      <xdr:row>13</xdr:row>
      <xdr:rowOff>104775</xdr:rowOff>
    </xdr:to>
    <xdr:sp macro="" textlink="">
      <xdr:nvSpPr>
        <xdr:cNvPr id="2" name="1 CuadroTexto"/>
        <xdr:cNvSpPr txBox="1"/>
      </xdr:nvSpPr>
      <xdr:spPr>
        <a:xfrm>
          <a:off x="476250" y="257175"/>
          <a:ext cx="5276850" cy="232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lnSpc>
              <a:spcPct val="115000"/>
            </a:lnSpc>
            <a:spcAft>
              <a:spcPts val="1000"/>
            </a:spcAft>
          </a:pPr>
          <a:r>
            <a:rPr lang="eu-ES" sz="1200">
              <a:latin typeface="EHUSerif"/>
              <a:ea typeface="Calibri"/>
              <a:cs typeface="Times New Roman"/>
            </a:rPr>
            <a:t>2. Ilar izoztuen konbekzio koefizientea aireko hozkailu batean kalkulatzeko hurrengo esperimentua burutu zen. Ilarren tamaina bereko kobrezko partikula baten erdian zulo txiki bat egin zen termoparea zulo horren barnean sartzeko, eta hortaz partikularen tenperatura denboran zehar neurtu ahal izateko. Partikularen diametroa 1 cm-koa, dentsitatea 8954 kg/m</a:t>
          </a:r>
          <a:r>
            <a:rPr lang="eu-ES" sz="1200" baseline="30000">
              <a:latin typeface="EHUSerif"/>
              <a:ea typeface="Calibri"/>
              <a:cs typeface="Times New Roman"/>
            </a:rPr>
            <a:t>3 </a:t>
          </a:r>
          <a:r>
            <a:rPr lang="eu-ES" sz="1200">
              <a:latin typeface="EHUSerif"/>
              <a:ea typeface="Calibri"/>
              <a:cs typeface="Times New Roman"/>
            </a:rPr>
            <a:t>eta bero espezifikoa 3830 J(kg K). Partikula esferikoa10 ºC-tan zegoelarik izozgailuan sartu zen, non airearen tenperatura -40 ºC-koa den. Taulan, termoparearen bitartez minuturo irakurritako tenperaturak biltzen dira. Kalkulatu konbekzio faktorea. </a:t>
          </a:r>
          <a:endParaRPr lang="es-ES" sz="1200">
            <a:latin typeface="+mn-lt"/>
            <a:ea typeface="Calibri"/>
            <a:cs typeface="Times New Roman"/>
          </a:endParaRPr>
        </a:p>
        <a:p>
          <a:endParaRPr lang="es-ES" sz="1100"/>
        </a:p>
      </xdr:txBody>
    </xdr:sp>
    <xdr:clientData/>
  </xdr:twoCellAnchor>
  <xdr:twoCellAnchor editAs="oneCell">
    <xdr:from>
      <xdr:col>1</xdr:col>
      <xdr:colOff>0</xdr:colOff>
      <xdr:row>46</xdr:row>
      <xdr:rowOff>0</xdr:rowOff>
    </xdr:from>
    <xdr:to>
      <xdr:col>4</xdr:col>
      <xdr:colOff>104775</xdr:colOff>
      <xdr:row>51</xdr:row>
      <xdr:rowOff>60619</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9086850"/>
          <a:ext cx="2733675" cy="1013119"/>
        </a:xfrm>
        <a:prstGeom prst="rect">
          <a:avLst/>
        </a:prstGeom>
        <a:noFill/>
        <a:ln w="1">
          <a:noFill/>
          <a:miter lim="800000"/>
          <a:headEnd/>
          <a:tailEnd type="none" w="med" len="med"/>
        </a:ln>
        <a:effectLst/>
      </xdr:spPr>
    </xdr:pic>
    <xdr:clientData/>
  </xdr:twoCellAnchor>
  <xdr:twoCellAnchor>
    <xdr:from>
      <xdr:col>4</xdr:col>
      <xdr:colOff>57150</xdr:colOff>
      <xdr:row>59</xdr:row>
      <xdr:rowOff>180975</xdr:rowOff>
    </xdr:from>
    <xdr:to>
      <xdr:col>10</xdr:col>
      <xdr:colOff>57150</xdr:colOff>
      <xdr:row>74</xdr:row>
      <xdr:rowOff>66675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304800</xdr:colOff>
      <xdr:row>0</xdr:row>
      <xdr:rowOff>0</xdr:rowOff>
    </xdr:from>
    <xdr:ext cx="184731" cy="264560"/>
    <xdr:sp macro="" textlink="">
      <xdr:nvSpPr>
        <xdr:cNvPr id="2" name="1 CuadroTexto"/>
        <xdr:cNvSpPr txBox="1"/>
      </xdr:nvSpPr>
      <xdr:spPr>
        <a:xfrm>
          <a:off x="3048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ES" sz="1100"/>
        </a:p>
      </xdr:txBody>
    </xdr:sp>
    <xdr:clientData/>
  </xdr:oneCellAnchor>
  <xdr:twoCellAnchor>
    <xdr:from>
      <xdr:col>0</xdr:col>
      <xdr:colOff>276225</xdr:colOff>
      <xdr:row>0</xdr:row>
      <xdr:rowOff>57150</xdr:rowOff>
    </xdr:from>
    <xdr:to>
      <xdr:col>6</xdr:col>
      <xdr:colOff>438150</xdr:colOff>
      <xdr:row>8</xdr:row>
      <xdr:rowOff>142875</xdr:rowOff>
    </xdr:to>
    <xdr:sp macro="" textlink="">
      <xdr:nvSpPr>
        <xdr:cNvPr id="3" name="2 CuadroTexto"/>
        <xdr:cNvSpPr txBox="1"/>
      </xdr:nvSpPr>
      <xdr:spPr>
        <a:xfrm>
          <a:off x="276225" y="1200150"/>
          <a:ext cx="47339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lnSpc>
              <a:spcPct val="115000"/>
            </a:lnSpc>
            <a:spcAft>
              <a:spcPts val="1000"/>
            </a:spcAft>
          </a:pPr>
          <a:r>
            <a:rPr lang="eu-ES" sz="1200">
              <a:latin typeface="EHUSerif"/>
              <a:ea typeface="Calibri"/>
              <a:cs typeface="Times New Roman"/>
            </a:rPr>
            <a:t>3. Kalkulatu behar den denbora, 2ºC-an dagoen ur korronte batean murgildurik aurkitzen den 6 cm-ko sagar baten erdian tenperatura 3 ºC-koa izateko. Sagarra uretan murgiltzean 15 ºC-tan zegoen. Uraren konbekzio koefizientea 50 W/(m</a:t>
          </a:r>
          <a:r>
            <a:rPr lang="eu-ES" sz="1200" baseline="30000">
              <a:latin typeface="EHUSerif"/>
              <a:ea typeface="Calibri"/>
              <a:cs typeface="Times New Roman"/>
            </a:rPr>
            <a:t>2</a:t>
          </a:r>
          <a:r>
            <a:rPr lang="eu-ES" sz="1200">
              <a:latin typeface="EHUSerif"/>
              <a:ea typeface="Calibri"/>
              <a:cs typeface="Times New Roman"/>
            </a:rPr>
            <a:t> ºC)-koa da eta sagarraren propietateak: eroankortasun termikoa 0,355 W/(m ºC); bero espezifikoa 3,6 kJ/(kg ºC); dentsitatea 820 kg/m</a:t>
          </a:r>
          <a:r>
            <a:rPr lang="eu-ES" sz="1200" baseline="30000">
              <a:latin typeface="EHUSerif"/>
              <a:ea typeface="Calibri"/>
              <a:cs typeface="Times New Roman"/>
            </a:rPr>
            <a:t>3</a:t>
          </a:r>
          <a:r>
            <a:rPr lang="eu-ES" sz="1200">
              <a:latin typeface="EHUSerif"/>
              <a:ea typeface="Calibri"/>
              <a:cs typeface="Times New Roman"/>
            </a:rPr>
            <a:t>.</a:t>
          </a:r>
          <a:endParaRPr lang="es-ES" sz="1200">
            <a:latin typeface="+mn-lt"/>
            <a:ea typeface="Calibri"/>
            <a:cs typeface="Times New Roman"/>
          </a:endParaRPr>
        </a:p>
      </xdr:txBody>
    </xdr:sp>
    <xdr:clientData/>
  </xdr:twoCellAnchor>
  <xdr:twoCellAnchor editAs="oneCell">
    <xdr:from>
      <xdr:col>1</xdr:col>
      <xdr:colOff>571500</xdr:colOff>
      <xdr:row>28</xdr:row>
      <xdr:rowOff>66676</xdr:rowOff>
    </xdr:from>
    <xdr:to>
      <xdr:col>3</xdr:col>
      <xdr:colOff>187036</xdr:colOff>
      <xdr:row>33</xdr:row>
      <xdr:rowOff>171450</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33500" y="6543676"/>
          <a:ext cx="1377661" cy="1057274"/>
        </a:xfrm>
        <a:prstGeom prst="rect">
          <a:avLst/>
        </a:prstGeom>
        <a:noFill/>
        <a:ln w="1">
          <a:noFill/>
          <a:miter lim="800000"/>
          <a:headEnd/>
          <a:tailEnd type="none" w="med" len="med"/>
        </a:ln>
        <a:effectLst/>
      </xdr:spPr>
    </xdr:pic>
    <xdr:clientData/>
  </xdr:twoCellAnchor>
  <xdr:twoCellAnchor>
    <xdr:from>
      <xdr:col>3</xdr:col>
      <xdr:colOff>123825</xdr:colOff>
      <xdr:row>45</xdr:row>
      <xdr:rowOff>104775</xdr:rowOff>
    </xdr:from>
    <xdr:to>
      <xdr:col>3</xdr:col>
      <xdr:colOff>314325</xdr:colOff>
      <xdr:row>48</xdr:row>
      <xdr:rowOff>95250</xdr:rowOff>
    </xdr:to>
    <xdr:sp macro="" textlink="">
      <xdr:nvSpPr>
        <xdr:cNvPr id="5" name="4 Cerrar llave"/>
        <xdr:cNvSpPr/>
      </xdr:nvSpPr>
      <xdr:spPr>
        <a:xfrm>
          <a:off x="2647950" y="9820275"/>
          <a:ext cx="190500" cy="561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390525</xdr:colOff>
      <xdr:row>0</xdr:row>
      <xdr:rowOff>123825</xdr:rowOff>
    </xdr:from>
    <xdr:to>
      <xdr:col>6</xdr:col>
      <xdr:colOff>704850</xdr:colOff>
      <xdr:row>11</xdr:row>
      <xdr:rowOff>171450</xdr:rowOff>
    </xdr:to>
    <xdr:sp macro="" textlink="">
      <xdr:nvSpPr>
        <xdr:cNvPr id="2" name="1 CuadroTexto"/>
        <xdr:cNvSpPr txBox="1"/>
      </xdr:nvSpPr>
      <xdr:spPr>
        <a:xfrm>
          <a:off x="390525" y="123825"/>
          <a:ext cx="488632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lnSpc>
              <a:spcPct val="115000"/>
            </a:lnSpc>
            <a:spcAft>
              <a:spcPts val="1000"/>
            </a:spcAft>
          </a:pPr>
          <a:r>
            <a:rPr lang="eu-ES" sz="1200">
              <a:latin typeface="EHUSerif"/>
              <a:ea typeface="Calibri"/>
              <a:cs typeface="Times New Roman"/>
            </a:rPr>
            <a:t>4. Kalkulatu ontzi zilindriko baten barnean 35 ºC-an dagoen elikagaiaren tenperatura erdiko puntuan 30 minutu pasa ostean. Ontziaren dimentsioak 8,1 ×11 cm dira eta irakiten dagoen urarekin (100 ºC) kontaktuan dago. Suposatu elikagaiaren bero transmisioa kondukzioz soilik ematen dela eta bere propietateak hurrengoak dira: konduktibitate termikoa, k=0,34 W/(m ºC); bero espezifikoa, c</a:t>
          </a:r>
          <a:r>
            <a:rPr lang="eu-ES" sz="1200" baseline="-25000">
              <a:latin typeface="EHUSerif"/>
              <a:ea typeface="Calibri"/>
              <a:cs typeface="Times New Roman"/>
            </a:rPr>
            <a:t>p</a:t>
          </a:r>
          <a:r>
            <a:rPr lang="eu-ES" sz="1200">
              <a:latin typeface="EHUSerif"/>
              <a:ea typeface="Calibri"/>
              <a:cs typeface="Times New Roman"/>
            </a:rPr>
            <a:t>=3,5 kJ/(kg ºC); dentsitatea,</a:t>
          </a:r>
          <a:r>
            <a:rPr lang="eu-ES" sz="1200">
              <a:latin typeface="+mn-lt"/>
              <a:ea typeface="Calibri"/>
              <a:cs typeface="Times New Roman"/>
            </a:rPr>
            <a:t> ρ</a:t>
          </a:r>
          <a:r>
            <a:rPr lang="eu-ES" sz="1200">
              <a:latin typeface="EHUSerif"/>
              <a:ea typeface="Calibri"/>
              <a:cs typeface="Times New Roman"/>
            </a:rPr>
            <a:t>=900 kg/m</a:t>
          </a:r>
          <a:r>
            <a:rPr lang="eu-ES" sz="1200" baseline="30000">
              <a:latin typeface="EHUSerif"/>
              <a:ea typeface="Calibri"/>
              <a:cs typeface="Times New Roman"/>
            </a:rPr>
            <a:t>3</a:t>
          </a:r>
          <a:r>
            <a:rPr lang="eu-ES" sz="1200">
              <a:latin typeface="EHUSerif"/>
              <a:ea typeface="Calibri"/>
              <a:cs typeface="Times New Roman"/>
            </a:rPr>
            <a:t>. Irakiten dagoen uraren konbekzio koefizientea 2000 W/(m</a:t>
          </a:r>
          <a:r>
            <a:rPr lang="eu-ES" sz="1200" baseline="30000">
              <a:latin typeface="EHUSerif"/>
              <a:ea typeface="Calibri"/>
              <a:cs typeface="Times New Roman"/>
            </a:rPr>
            <a:t>2 </a:t>
          </a:r>
          <a:r>
            <a:rPr lang="eu-ES" sz="1200">
              <a:latin typeface="EHUSerif"/>
              <a:ea typeface="Calibri"/>
              <a:cs typeface="Times New Roman"/>
            </a:rPr>
            <a:t>ºC)-koa da.</a:t>
          </a:r>
          <a:endParaRPr lang="es-ES" sz="1200">
            <a:latin typeface="+mn-lt"/>
            <a:ea typeface="Calibri"/>
            <a:cs typeface="Times New Roman"/>
          </a:endParaRPr>
        </a:p>
        <a:p>
          <a:endParaRPr lang="es-ES" sz="1100"/>
        </a:p>
      </xdr:txBody>
    </xdr:sp>
    <xdr:clientData/>
  </xdr:twoCellAnchor>
  <xdr:twoCellAnchor editAs="oneCell">
    <xdr:from>
      <xdr:col>0</xdr:col>
      <xdr:colOff>676275</xdr:colOff>
      <xdr:row>32</xdr:row>
      <xdr:rowOff>76200</xdr:rowOff>
    </xdr:from>
    <xdr:to>
      <xdr:col>6</xdr:col>
      <xdr:colOff>18856</xdr:colOff>
      <xdr:row>39</xdr:row>
      <xdr:rowOff>133350</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76275" y="6172200"/>
          <a:ext cx="4200331" cy="1390650"/>
        </a:xfrm>
        <a:prstGeom prst="rect">
          <a:avLst/>
        </a:prstGeom>
        <a:noFill/>
        <a:ln w="1">
          <a:noFill/>
          <a:miter lim="800000"/>
          <a:headEnd/>
          <a:tailEnd type="none" w="med" len="med"/>
        </a:ln>
        <a:effectLst/>
      </xdr:spPr>
    </xdr:pic>
    <xdr:clientData/>
  </xdr:twoCellAnchor>
  <xdr:twoCellAnchor>
    <xdr:from>
      <xdr:col>3</xdr:col>
      <xdr:colOff>171450</xdr:colOff>
      <xdr:row>46</xdr:row>
      <xdr:rowOff>142875</xdr:rowOff>
    </xdr:from>
    <xdr:to>
      <xdr:col>3</xdr:col>
      <xdr:colOff>428625</xdr:colOff>
      <xdr:row>50</xdr:row>
      <xdr:rowOff>142875</xdr:rowOff>
    </xdr:to>
    <xdr:sp macro="" textlink="">
      <xdr:nvSpPr>
        <xdr:cNvPr id="4" name="3 Cerrar llave"/>
        <xdr:cNvSpPr/>
      </xdr:nvSpPr>
      <xdr:spPr>
        <a:xfrm>
          <a:off x="2638425" y="8905875"/>
          <a:ext cx="25717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twoCellAnchor>
    <xdr:from>
      <xdr:col>3</xdr:col>
      <xdr:colOff>171450</xdr:colOff>
      <xdr:row>57</xdr:row>
      <xdr:rowOff>142875</xdr:rowOff>
    </xdr:from>
    <xdr:to>
      <xdr:col>3</xdr:col>
      <xdr:colOff>428625</xdr:colOff>
      <xdr:row>61</xdr:row>
      <xdr:rowOff>142875</xdr:rowOff>
    </xdr:to>
    <xdr:sp macro="" textlink="">
      <xdr:nvSpPr>
        <xdr:cNvPr id="5" name="4 Cerrar llave"/>
        <xdr:cNvSpPr/>
      </xdr:nvSpPr>
      <xdr:spPr>
        <a:xfrm>
          <a:off x="2638425" y="8905875"/>
          <a:ext cx="257175" cy="7620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tabColor theme="9" tint="-0.249977111117893"/>
  </sheetPr>
  <dimension ref="A1"/>
  <sheetViews>
    <sheetView tabSelected="1" workbookViewId="0">
      <selection activeCell="I41" sqref="I41"/>
    </sheetView>
  </sheetViews>
  <sheetFormatPr baseColWidth="10"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tabColor rgb="FFFFFF00"/>
  </sheetPr>
  <dimension ref="B12:C45"/>
  <sheetViews>
    <sheetView topLeftCell="A19" workbookViewId="0">
      <selection activeCell="G32" sqref="G32"/>
    </sheetView>
  </sheetViews>
  <sheetFormatPr baseColWidth="10" defaultRowHeight="15"/>
  <cols>
    <col min="2" max="2" width="14.140625" bestFit="1" customWidth="1"/>
  </cols>
  <sheetData>
    <row r="12" spans="2:3">
      <c r="B12" s="2" t="s">
        <v>0</v>
      </c>
    </row>
    <row r="14" spans="2:3">
      <c r="B14" s="1" t="s">
        <v>1</v>
      </c>
    </row>
    <row r="15" spans="2:3" ht="17.25">
      <c r="B15" t="s">
        <v>2</v>
      </c>
      <c r="C15">
        <v>980</v>
      </c>
    </row>
    <row r="16" spans="2:3">
      <c r="B16" t="s">
        <v>3</v>
      </c>
      <c r="C16">
        <v>20</v>
      </c>
    </row>
    <row r="17" spans="2:3">
      <c r="B17" t="s">
        <v>16</v>
      </c>
      <c r="C17">
        <v>3950</v>
      </c>
    </row>
    <row r="19" spans="2:3">
      <c r="B19" s="1" t="s">
        <v>4</v>
      </c>
    </row>
    <row r="20" spans="2:3">
      <c r="B20" t="s">
        <v>5</v>
      </c>
      <c r="C20">
        <v>0.5</v>
      </c>
    </row>
    <row r="21" spans="2:3">
      <c r="B21" t="s">
        <v>6</v>
      </c>
      <c r="C21">
        <v>90</v>
      </c>
    </row>
    <row r="22" spans="2:3" ht="17.25">
      <c r="B22" t="s">
        <v>8</v>
      </c>
      <c r="C22">
        <v>5000</v>
      </c>
    </row>
    <row r="25" spans="2:3">
      <c r="B25" s="3" t="s">
        <v>9</v>
      </c>
    </row>
    <row r="37" spans="2:3">
      <c r="B37" t="s">
        <v>10</v>
      </c>
    </row>
    <row r="38" spans="2:3">
      <c r="B38" t="s">
        <v>13</v>
      </c>
    </row>
    <row r="39" spans="2:3" ht="17.25">
      <c r="B39" t="s">
        <v>11</v>
      </c>
      <c r="C39" s="6">
        <f>2*PI()*C20^2</f>
        <v>1.5707963267948966</v>
      </c>
    </row>
    <row r="40" spans="2:3" ht="17.25">
      <c r="B40" t="s">
        <v>12</v>
      </c>
      <c r="C40" s="6">
        <f>2/3*PI()*C20^3</f>
        <v>0.26179938779914941</v>
      </c>
    </row>
    <row r="42" spans="2:3">
      <c r="B42" t="s">
        <v>14</v>
      </c>
      <c r="C42">
        <v>300</v>
      </c>
    </row>
    <row r="44" spans="2:3" ht="15.75" thickBot="1"/>
    <row r="45" spans="2:3" ht="15.75" thickBot="1">
      <c r="B45" s="9" t="s">
        <v>15</v>
      </c>
      <c r="C45" s="10">
        <f>C21-((C21-C16)*EXP(-(C22*C39/C15/C17/C40)*C42))</f>
        <v>83.155026297429927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00B050"/>
  </sheetPr>
  <dimension ref="B16:C87"/>
  <sheetViews>
    <sheetView topLeftCell="A19" workbookViewId="0">
      <selection activeCell="E89" sqref="E89"/>
    </sheetView>
  </sheetViews>
  <sheetFormatPr baseColWidth="10" defaultRowHeight="15"/>
  <cols>
    <col min="2" max="2" width="14.140625" bestFit="1" customWidth="1"/>
    <col min="3" max="3" width="13.85546875" customWidth="1"/>
    <col min="7" max="7" width="11.42578125" customWidth="1"/>
  </cols>
  <sheetData>
    <row r="16" spans="2:2">
      <c r="B16" s="2" t="s">
        <v>0</v>
      </c>
    </row>
    <row r="18" spans="2:3">
      <c r="B18" s="1" t="s">
        <v>17</v>
      </c>
    </row>
    <row r="19" spans="2:3">
      <c r="B19" t="s">
        <v>18</v>
      </c>
      <c r="C19">
        <v>0.01</v>
      </c>
    </row>
    <row r="20" spans="2:3" ht="17.25">
      <c r="B20" t="s">
        <v>2</v>
      </c>
      <c r="C20">
        <v>8954</v>
      </c>
    </row>
    <row r="21" spans="2:3">
      <c r="B21" t="s">
        <v>20</v>
      </c>
      <c r="C21">
        <v>3830</v>
      </c>
    </row>
    <row r="22" spans="2:3">
      <c r="B22" t="s">
        <v>3</v>
      </c>
      <c r="C22">
        <v>10</v>
      </c>
    </row>
    <row r="24" spans="2:3">
      <c r="B24" s="1" t="s">
        <v>21</v>
      </c>
    </row>
    <row r="25" spans="2:3">
      <c r="B25" t="s">
        <v>6</v>
      </c>
      <c r="C25">
        <v>-40</v>
      </c>
    </row>
    <row r="26" spans="2:3" ht="15.75" thickBot="1"/>
    <row r="27" spans="2:3" ht="26.25" thickBot="1">
      <c r="B27" s="11" t="s">
        <v>22</v>
      </c>
      <c r="C27" s="12" t="s">
        <v>23</v>
      </c>
    </row>
    <row r="28" spans="2:3" ht="15.75" thickBot="1">
      <c r="B28" s="13">
        <v>0</v>
      </c>
      <c r="C28" s="14">
        <v>10</v>
      </c>
    </row>
    <row r="29" spans="2:3" ht="15.75" thickBot="1">
      <c r="B29" s="13">
        <v>60</v>
      </c>
      <c r="C29" s="14">
        <v>9</v>
      </c>
    </row>
    <row r="30" spans="2:3" ht="15.75" thickBot="1">
      <c r="B30" s="13">
        <v>120</v>
      </c>
      <c r="C30" s="14">
        <v>8</v>
      </c>
    </row>
    <row r="31" spans="2:3" ht="15.75" thickBot="1">
      <c r="B31" s="13">
        <v>180</v>
      </c>
      <c r="C31" s="14">
        <v>7</v>
      </c>
    </row>
    <row r="32" spans="2:3" ht="15.75" thickBot="1">
      <c r="B32" s="13">
        <v>240</v>
      </c>
      <c r="C32" s="14">
        <v>6</v>
      </c>
    </row>
    <row r="33" spans="2:3" ht="15.75" thickBot="1">
      <c r="B33" s="13">
        <v>300</v>
      </c>
      <c r="C33" s="14">
        <v>5</v>
      </c>
    </row>
    <row r="34" spans="2:3" ht="15.75" thickBot="1">
      <c r="B34" s="13">
        <v>360</v>
      </c>
      <c r="C34" s="14">
        <v>4</v>
      </c>
    </row>
    <row r="35" spans="2:3" ht="15.75" thickBot="1">
      <c r="B35" s="13">
        <v>420</v>
      </c>
      <c r="C35" s="14">
        <v>3.5</v>
      </c>
    </row>
    <row r="36" spans="2:3" ht="15.75" thickBot="1">
      <c r="B36" s="13">
        <v>480</v>
      </c>
      <c r="C36" s="14">
        <v>2.5</v>
      </c>
    </row>
    <row r="37" spans="2:3" ht="15.75" thickBot="1">
      <c r="B37" s="13">
        <v>540</v>
      </c>
      <c r="C37" s="14">
        <v>1</v>
      </c>
    </row>
    <row r="38" spans="2:3" ht="15.75" thickBot="1">
      <c r="B38" s="13">
        <v>600</v>
      </c>
      <c r="C38" s="14">
        <v>1</v>
      </c>
    </row>
    <row r="39" spans="2:3" ht="15.75" thickBot="1">
      <c r="B39" s="13">
        <v>660</v>
      </c>
      <c r="C39" s="14">
        <v>0</v>
      </c>
    </row>
    <row r="40" spans="2:3" ht="15.75" thickBot="1">
      <c r="B40" s="13">
        <v>720</v>
      </c>
      <c r="C40" s="14">
        <v>-2</v>
      </c>
    </row>
    <row r="41" spans="2:3" ht="15.75" thickBot="1">
      <c r="B41" s="13">
        <v>780</v>
      </c>
      <c r="C41" s="14">
        <v>-2</v>
      </c>
    </row>
    <row r="42" spans="2:3" ht="15.75" thickBot="1">
      <c r="B42" s="13">
        <v>840</v>
      </c>
      <c r="C42" s="14">
        <v>-3</v>
      </c>
    </row>
    <row r="44" spans="2:3">
      <c r="B44" s="3" t="s">
        <v>9</v>
      </c>
    </row>
    <row r="53" spans="2:3">
      <c r="B53" t="s">
        <v>24</v>
      </c>
    </row>
    <row r="60" spans="2:3">
      <c r="B60" s="16" t="s">
        <v>14</v>
      </c>
      <c r="C60" s="16" t="s">
        <v>25</v>
      </c>
    </row>
    <row r="61" spans="2:3">
      <c r="B61" s="15">
        <f>B28</f>
        <v>0</v>
      </c>
      <c r="C61" s="6">
        <f>LN(C28-$C$25)</f>
        <v>3.912023005428146</v>
      </c>
    </row>
    <row r="62" spans="2:3">
      <c r="B62" s="15">
        <f t="shared" ref="B62:B75" si="0">B29</f>
        <v>60</v>
      </c>
      <c r="C62" s="6">
        <f t="shared" ref="C62:C75" si="1">LN(C29-$C$25)</f>
        <v>3.8918202981106265</v>
      </c>
    </row>
    <row r="63" spans="2:3">
      <c r="B63" s="15">
        <f t="shared" si="0"/>
        <v>120</v>
      </c>
      <c r="C63" s="6">
        <f t="shared" si="1"/>
        <v>3.8712010109078911</v>
      </c>
    </row>
    <row r="64" spans="2:3">
      <c r="B64" s="15">
        <f t="shared" si="0"/>
        <v>180</v>
      </c>
      <c r="C64" s="6">
        <f t="shared" si="1"/>
        <v>3.8501476017100584</v>
      </c>
    </row>
    <row r="65" spans="2:3">
      <c r="B65" s="15">
        <f t="shared" si="0"/>
        <v>240</v>
      </c>
      <c r="C65" s="6">
        <f t="shared" si="1"/>
        <v>3.8286413964890951</v>
      </c>
    </row>
    <row r="66" spans="2:3">
      <c r="B66" s="15">
        <f t="shared" si="0"/>
        <v>300</v>
      </c>
      <c r="C66" s="6">
        <f t="shared" si="1"/>
        <v>3.8066624897703196</v>
      </c>
    </row>
    <row r="67" spans="2:3">
      <c r="B67" s="15">
        <f t="shared" si="0"/>
        <v>360</v>
      </c>
      <c r="C67" s="6">
        <f t="shared" si="1"/>
        <v>3.784189633918261</v>
      </c>
    </row>
    <row r="68" spans="2:3">
      <c r="B68" s="15">
        <f t="shared" si="0"/>
        <v>420</v>
      </c>
      <c r="C68" s="6">
        <f t="shared" si="1"/>
        <v>3.7727609380946383</v>
      </c>
    </row>
    <row r="69" spans="2:3">
      <c r="B69" s="15">
        <f t="shared" si="0"/>
        <v>480</v>
      </c>
      <c r="C69" s="6">
        <f t="shared" si="1"/>
        <v>3.7495040759303713</v>
      </c>
    </row>
    <row r="70" spans="2:3">
      <c r="B70" s="15">
        <f t="shared" si="0"/>
        <v>540</v>
      </c>
      <c r="C70" s="6">
        <f t="shared" si="1"/>
        <v>3.713572066704308</v>
      </c>
    </row>
    <row r="71" spans="2:3">
      <c r="B71" s="15">
        <f t="shared" si="0"/>
        <v>600</v>
      </c>
      <c r="C71" s="6">
        <f t="shared" si="1"/>
        <v>3.713572066704308</v>
      </c>
    </row>
    <row r="72" spans="2:3">
      <c r="B72" s="15">
        <f t="shared" si="0"/>
        <v>660</v>
      </c>
      <c r="C72" s="6">
        <f t="shared" si="1"/>
        <v>3.6888794541139363</v>
      </c>
    </row>
    <row r="73" spans="2:3">
      <c r="B73" s="15">
        <f t="shared" si="0"/>
        <v>720</v>
      </c>
      <c r="C73" s="6">
        <f t="shared" si="1"/>
        <v>3.6375861597263857</v>
      </c>
    </row>
    <row r="74" spans="2:3">
      <c r="B74" s="15">
        <f t="shared" si="0"/>
        <v>780</v>
      </c>
      <c r="C74" s="6">
        <f t="shared" si="1"/>
        <v>3.6375861597263857</v>
      </c>
    </row>
    <row r="75" spans="2:3">
      <c r="B75" s="15">
        <f t="shared" si="0"/>
        <v>840</v>
      </c>
      <c r="C75" s="6">
        <f t="shared" si="1"/>
        <v>3.6109179126442243</v>
      </c>
    </row>
    <row r="76" spans="2:3">
      <c r="B76" s="15"/>
      <c r="C76" s="6"/>
    </row>
    <row r="78" spans="2:3">
      <c r="B78" t="s">
        <v>26</v>
      </c>
    </row>
    <row r="79" spans="2:3">
      <c r="B79" t="s">
        <v>27</v>
      </c>
      <c r="C79" s="17">
        <v>4.0000000000000002E-4</v>
      </c>
    </row>
    <row r="81" spans="2:3">
      <c r="B81" t="s">
        <v>28</v>
      </c>
    </row>
    <row r="82" spans="2:3" ht="17.25">
      <c r="B82" t="s">
        <v>11</v>
      </c>
      <c r="C82" s="17">
        <f>4*PI()*(C19/2)^2</f>
        <v>3.1415926535897931E-4</v>
      </c>
    </row>
    <row r="83" spans="2:3" ht="17.25">
      <c r="B83" t="s">
        <v>29</v>
      </c>
      <c r="C83" s="17">
        <f>4/3*PI()*(C19/2)^3</f>
        <v>5.2359877559829892E-7</v>
      </c>
    </row>
    <row r="85" spans="2:3">
      <c r="B85" t="s">
        <v>30</v>
      </c>
    </row>
    <row r="86" spans="2:3" ht="15.75" thickBot="1"/>
    <row r="87" spans="2:3" ht="18" thickBot="1">
      <c r="B87" s="18" t="s">
        <v>31</v>
      </c>
      <c r="C87" s="19">
        <f>C79*C20*C21*C83/C82</f>
        <v>22.862546666666674</v>
      </c>
    </row>
  </sheetData>
  <pageMargins left="0.7" right="0.7" top="0.75" bottom="0.75" header="0.3" footer="0.3"/>
  <pageSetup paperSize="9" orientation="portrait" horizontalDpi="0" verticalDpi="0" r:id="rId1"/>
  <drawing r:id="rId2"/>
  <legacyDrawing r:id="rId3"/>
  <oleObjects>
    <oleObject progId="Equation.3" shapeId="2049" r:id="rId4"/>
  </oleObjects>
</worksheet>
</file>

<file path=xl/worksheets/sheet4.xml><?xml version="1.0" encoding="utf-8"?>
<worksheet xmlns="http://schemas.openxmlformats.org/spreadsheetml/2006/main" xmlns:r="http://schemas.openxmlformats.org/officeDocument/2006/relationships">
  <sheetPr>
    <tabColor rgb="FFFFFF00"/>
  </sheetPr>
  <dimension ref="B11:F58"/>
  <sheetViews>
    <sheetView topLeftCell="A34" workbookViewId="0">
      <selection activeCell="G18" sqref="G18"/>
    </sheetView>
  </sheetViews>
  <sheetFormatPr baseColWidth="10" defaultRowHeight="15"/>
  <cols>
    <col min="2" max="2" width="15" bestFit="1" customWidth="1"/>
  </cols>
  <sheetData>
    <row r="11" spans="2:3">
      <c r="B11" s="2" t="s">
        <v>0</v>
      </c>
    </row>
    <row r="13" spans="2:3">
      <c r="B13" s="1" t="s">
        <v>32</v>
      </c>
    </row>
    <row r="14" spans="2:3">
      <c r="B14" t="s">
        <v>18</v>
      </c>
      <c r="C14">
        <v>0.06</v>
      </c>
    </row>
    <row r="15" spans="2:3">
      <c r="B15" t="s">
        <v>33</v>
      </c>
      <c r="C15">
        <v>0.35499999999999998</v>
      </c>
    </row>
    <row r="16" spans="2:3">
      <c r="B16" t="s">
        <v>16</v>
      </c>
      <c r="C16">
        <v>3600</v>
      </c>
    </row>
    <row r="17" spans="2:3">
      <c r="B17" t="s">
        <v>34</v>
      </c>
      <c r="C17">
        <v>820</v>
      </c>
    </row>
    <row r="18" spans="2:3">
      <c r="B18" t="s">
        <v>36</v>
      </c>
      <c r="C18">
        <v>15</v>
      </c>
    </row>
    <row r="19" spans="2:3">
      <c r="B19" t="s">
        <v>15</v>
      </c>
      <c r="C19">
        <v>3</v>
      </c>
    </row>
    <row r="21" spans="2:3">
      <c r="B21" s="1" t="s">
        <v>35</v>
      </c>
    </row>
    <row r="22" spans="2:3">
      <c r="B22" t="s">
        <v>7</v>
      </c>
      <c r="C22">
        <v>50</v>
      </c>
    </row>
    <row r="23" spans="2:3">
      <c r="B23" t="s">
        <v>6</v>
      </c>
      <c r="C23">
        <v>2</v>
      </c>
    </row>
    <row r="26" spans="2:3">
      <c r="B26" s="3" t="s">
        <v>9</v>
      </c>
    </row>
    <row r="28" spans="2:3">
      <c r="B28" t="s">
        <v>37</v>
      </c>
    </row>
    <row r="36" spans="2:6">
      <c r="B36" t="s">
        <v>38</v>
      </c>
      <c r="C36">
        <f>C14/2</f>
        <v>0.03</v>
      </c>
    </row>
    <row r="37" spans="2:6">
      <c r="B37" s="20"/>
      <c r="C37" s="20"/>
    </row>
    <row r="38" spans="2:6">
      <c r="B38" s="21" t="s">
        <v>39</v>
      </c>
      <c r="C38" s="22">
        <f>C22*C36/C15</f>
        <v>4.2253521126760569</v>
      </c>
    </row>
    <row r="39" spans="2:6">
      <c r="B39" t="s">
        <v>40</v>
      </c>
    </row>
    <row r="41" spans="2:6">
      <c r="B41" t="s">
        <v>41</v>
      </c>
    </row>
    <row r="43" spans="2:6">
      <c r="B43" t="s">
        <v>42</v>
      </c>
      <c r="C43" s="4">
        <f>(C23-C19)/(C23-C18)</f>
        <v>7.6923076923076927E-2</v>
      </c>
    </row>
    <row r="45" spans="2:6">
      <c r="B45" t="s">
        <v>45</v>
      </c>
    </row>
    <row r="47" spans="2:6">
      <c r="B47" t="s">
        <v>43</v>
      </c>
      <c r="C47" s="5">
        <f>1/C38</f>
        <v>0.23666666666666664</v>
      </c>
      <c r="E47" t="s">
        <v>44</v>
      </c>
      <c r="F47">
        <v>0.5</v>
      </c>
    </row>
    <row r="48" spans="2:6">
      <c r="B48" t="s">
        <v>42</v>
      </c>
      <c r="C48" s="4">
        <v>7.6923076923076927E-2</v>
      </c>
    </row>
    <row r="51" spans="2:3">
      <c r="B51" t="s">
        <v>46</v>
      </c>
    </row>
    <row r="57" spans="2:3" ht="15.75" thickBot="1">
      <c r="B57" t="s">
        <v>14</v>
      </c>
      <c r="C57" s="23">
        <f>F47*C17*C16*C36^2/C15</f>
        <v>3741.9718309859154</v>
      </c>
    </row>
    <row r="58" spans="2:3" ht="15.75" thickBot="1">
      <c r="B58" s="9" t="s">
        <v>47</v>
      </c>
      <c r="C58" s="24">
        <f>C57/3600</f>
        <v>1.0394366197183098</v>
      </c>
    </row>
  </sheetData>
  <pageMargins left="0.7" right="0.7" top="0.75" bottom="0.75" header="0.3" footer="0.3"/>
  <pageSetup paperSize="9" orientation="portrait" horizontalDpi="0" verticalDpi="0" r:id="rId1"/>
  <drawing r:id="rId2"/>
  <legacyDrawing r:id="rId3"/>
  <oleObjects>
    <oleObject progId="Equation.3" shapeId="3074" r:id="rId4"/>
  </oleObjects>
</worksheet>
</file>

<file path=xl/worksheets/sheet5.xml><?xml version="1.0" encoding="utf-8"?>
<worksheet xmlns="http://schemas.openxmlformats.org/spreadsheetml/2006/main" xmlns:r="http://schemas.openxmlformats.org/officeDocument/2006/relationships">
  <sheetPr>
    <tabColor rgb="FF00B050"/>
  </sheetPr>
  <dimension ref="B14:F71"/>
  <sheetViews>
    <sheetView workbookViewId="0">
      <selection activeCell="F26" sqref="F26"/>
    </sheetView>
  </sheetViews>
  <sheetFormatPr baseColWidth="10" defaultRowHeight="15"/>
  <cols>
    <col min="2" max="2" width="14.140625" bestFit="1" customWidth="1"/>
    <col min="5" max="5" width="13" customWidth="1"/>
  </cols>
  <sheetData>
    <row r="14" spans="2:2">
      <c r="B14" s="25" t="s">
        <v>0</v>
      </c>
    </row>
    <row r="16" spans="2:2">
      <c r="B16" s="1" t="s">
        <v>48</v>
      </c>
    </row>
    <row r="17" spans="2:3">
      <c r="B17" t="s">
        <v>49</v>
      </c>
      <c r="C17">
        <v>0.34</v>
      </c>
    </row>
    <row r="18" spans="2:3">
      <c r="B18" t="s">
        <v>20</v>
      </c>
      <c r="C18">
        <v>3500</v>
      </c>
    </row>
    <row r="19" spans="2:3">
      <c r="B19" t="s">
        <v>19</v>
      </c>
      <c r="C19">
        <v>900</v>
      </c>
    </row>
    <row r="20" spans="2:3">
      <c r="B20" t="s">
        <v>3</v>
      </c>
      <c r="C20">
        <v>35</v>
      </c>
    </row>
    <row r="22" spans="2:3">
      <c r="B22" s="1" t="s">
        <v>35</v>
      </c>
    </row>
    <row r="23" spans="2:3">
      <c r="B23" t="s">
        <v>50</v>
      </c>
      <c r="C23">
        <v>2000</v>
      </c>
    </row>
    <row r="24" spans="2:3">
      <c r="B24" t="s">
        <v>6</v>
      </c>
      <c r="C24">
        <v>100</v>
      </c>
    </row>
    <row r="26" spans="2:3">
      <c r="B26" s="1" t="s">
        <v>51</v>
      </c>
    </row>
    <row r="27" spans="2:3">
      <c r="B27" t="s">
        <v>18</v>
      </c>
      <c r="C27">
        <v>8.1000000000000003E-2</v>
      </c>
    </row>
    <row r="28" spans="2:3">
      <c r="B28" t="s">
        <v>53</v>
      </c>
      <c r="C28">
        <v>0.11</v>
      </c>
    </row>
    <row r="30" spans="2:3">
      <c r="B30" s="3" t="s">
        <v>9</v>
      </c>
    </row>
    <row r="32" spans="2:3">
      <c r="B32" t="s">
        <v>52</v>
      </c>
    </row>
    <row r="43" spans="2:5">
      <c r="B43" t="s">
        <v>56</v>
      </c>
    </row>
    <row r="45" spans="2:5">
      <c r="B45" t="s">
        <v>38</v>
      </c>
      <c r="C45">
        <f>C27/2</f>
        <v>4.0500000000000001E-2</v>
      </c>
    </row>
    <row r="46" spans="2:5">
      <c r="B46" t="s">
        <v>39</v>
      </c>
      <c r="C46" s="7">
        <f>C23*C45/C17</f>
        <v>238.23529411764704</v>
      </c>
    </row>
    <row r="48" spans="2:5">
      <c r="B48" s="26" t="s">
        <v>43</v>
      </c>
      <c r="C48" s="27">
        <f>1/C46</f>
        <v>4.1975308641975309E-3</v>
      </c>
      <c r="E48" t="s">
        <v>54</v>
      </c>
    </row>
    <row r="49" spans="2:6">
      <c r="B49" t="s">
        <v>14</v>
      </c>
      <c r="C49">
        <v>1800</v>
      </c>
      <c r="E49" t="s">
        <v>58</v>
      </c>
    </row>
    <row r="50" spans="2:6">
      <c r="B50" s="26" t="s">
        <v>44</v>
      </c>
      <c r="C50" s="28">
        <f>C17*C49/C19/C18/C45^2</f>
        <v>0.11844884272867813</v>
      </c>
    </row>
    <row r="51" spans="2:6">
      <c r="E51" s="8" t="s">
        <v>42</v>
      </c>
      <c r="F51" s="8">
        <f>0.8</f>
        <v>0.8</v>
      </c>
    </row>
    <row r="54" spans="2:6">
      <c r="B54" t="s">
        <v>57</v>
      </c>
    </row>
    <row r="56" spans="2:6">
      <c r="B56" t="s">
        <v>38</v>
      </c>
      <c r="C56">
        <f>C28/2</f>
        <v>5.5E-2</v>
      </c>
    </row>
    <row r="57" spans="2:6">
      <c r="B57" t="s">
        <v>39</v>
      </c>
      <c r="C57" s="23">
        <f>C23*C56/C17</f>
        <v>323.52941176470586</v>
      </c>
    </row>
    <row r="59" spans="2:6">
      <c r="B59" s="26" t="s">
        <v>43</v>
      </c>
      <c r="C59" s="27">
        <f>1/C57</f>
        <v>3.0909090909090912E-3</v>
      </c>
      <c r="E59" t="s">
        <v>54</v>
      </c>
    </row>
    <row r="60" spans="2:6">
      <c r="B60" t="s">
        <v>14</v>
      </c>
      <c r="C60">
        <v>1800</v>
      </c>
      <c r="E60" t="s">
        <v>55</v>
      </c>
    </row>
    <row r="61" spans="2:6">
      <c r="B61" s="26" t="s">
        <v>44</v>
      </c>
      <c r="C61" s="28">
        <f>C17*C60/C18/C19/C56^2</f>
        <v>6.4226682408500588E-2</v>
      </c>
    </row>
    <row r="62" spans="2:6">
      <c r="E62" s="8" t="s">
        <v>42</v>
      </c>
      <c r="F62" s="8">
        <v>0.99</v>
      </c>
    </row>
    <row r="64" spans="2:6">
      <c r="B64" t="s">
        <v>59</v>
      </c>
    </row>
    <row r="66" spans="2:3">
      <c r="B66" s="8" t="s">
        <v>42</v>
      </c>
      <c r="C66" s="8">
        <f>F51*F62</f>
        <v>0.79200000000000004</v>
      </c>
    </row>
    <row r="68" spans="2:3" ht="15.75" thickBot="1">
      <c r="B68" t="s">
        <v>60</v>
      </c>
    </row>
    <row r="69" spans="2:3" ht="15.75" thickBot="1">
      <c r="B69" s="9" t="s">
        <v>15</v>
      </c>
      <c r="C69" s="29">
        <f>C24-C66*(C24-C20)</f>
        <v>48.519999999999996</v>
      </c>
    </row>
    <row r="71" spans="2:3">
      <c r="B71" t="s">
        <v>61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OCW-UPV-EHU 2017</vt:lpstr>
      <vt:lpstr>1</vt:lpstr>
      <vt:lpstr>2</vt:lpstr>
      <vt:lpstr>3</vt:lpstr>
      <vt:lpstr>4</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Joseba</dc:creator>
  <cp:lastModifiedBy>Joseba</cp:lastModifiedBy>
  <dcterms:created xsi:type="dcterms:W3CDTF">2017-04-19T07:09:16Z</dcterms:created>
  <dcterms:modified xsi:type="dcterms:W3CDTF">2017-04-19T08:14:41Z</dcterms:modified>
</cp:coreProperties>
</file>