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oleObject"/>
  <Override PartName="/xl/printerSettings/printerSettings1.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emf" ContentType="image/x-emf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1"/>
  </bookViews>
  <sheets>
    <sheet name="UPV-EHU OCW-2017" sheetId="5" r:id="rId1"/>
    <sheet name="1" sheetId="3" r:id="rId2"/>
    <sheet name="2" sheetId="1" r:id="rId3"/>
    <sheet name="3" sheetId="2" r:id="rId4"/>
    <sheet name="4" sheetId="4" r:id="rId5"/>
  </sheets>
  <definedNames>
    <definedName name="solver_adj" localSheetId="1" hidden="1">'1'!$C$22</definedName>
    <definedName name="solver_adj" localSheetId="4" hidden="1">'4'!$B$60</definedName>
    <definedName name="solver_cvg" localSheetId="1" hidden="1">0.0001</definedName>
    <definedName name="solver_cvg" localSheetId="4" hidden="1">0.0001</definedName>
    <definedName name="solver_drv" localSheetId="1" hidden="1">1</definedName>
    <definedName name="solver_drv" localSheetId="4" hidden="1">1</definedName>
    <definedName name="solver_est" localSheetId="1" hidden="1">1</definedName>
    <definedName name="solver_est" localSheetId="4" hidden="1">1</definedName>
    <definedName name="solver_itr" localSheetId="1" hidden="1">100</definedName>
    <definedName name="solver_itr" localSheetId="4" hidden="1">100</definedName>
    <definedName name="solver_lin" localSheetId="1" hidden="1">2</definedName>
    <definedName name="solver_lin" localSheetId="4" hidden="1">2</definedName>
    <definedName name="solver_neg" localSheetId="1" hidden="1">2</definedName>
    <definedName name="solver_neg" localSheetId="4" hidden="1">2</definedName>
    <definedName name="solver_num" localSheetId="1" hidden="1">0</definedName>
    <definedName name="solver_num" localSheetId="4" hidden="1">0</definedName>
    <definedName name="solver_nwt" localSheetId="1" hidden="1">1</definedName>
    <definedName name="solver_nwt" localSheetId="4" hidden="1">1</definedName>
    <definedName name="solver_opt" localSheetId="1" hidden="1">'1'!$C$68</definedName>
    <definedName name="solver_opt" localSheetId="4" hidden="1">'4'!$E$62</definedName>
    <definedName name="solver_pre" localSheetId="1" hidden="1">0.000001</definedName>
    <definedName name="solver_pre" localSheetId="4" hidden="1">0.000001</definedName>
    <definedName name="solver_scl" localSheetId="1" hidden="1">2</definedName>
    <definedName name="solver_scl" localSheetId="4" hidden="1">2</definedName>
    <definedName name="solver_sho" localSheetId="1" hidden="1">2</definedName>
    <definedName name="solver_sho" localSheetId="4" hidden="1">2</definedName>
    <definedName name="solver_tim" localSheetId="1" hidden="1">100</definedName>
    <definedName name="solver_tim" localSheetId="4" hidden="1">100</definedName>
    <definedName name="solver_tol" localSheetId="1" hidden="1">0.05</definedName>
    <definedName name="solver_tol" localSheetId="4" hidden="1">0.05</definedName>
    <definedName name="solver_typ" localSheetId="1" hidden="1">3</definedName>
    <definedName name="solver_typ" localSheetId="4" hidden="1">3</definedName>
    <definedName name="solver_val" localSheetId="1" hidden="1">317.5</definedName>
    <definedName name="solver_val" localSheetId="4" hidden="1">0</definedName>
  </definedNames>
  <calcPr calcId="125725"/>
</workbook>
</file>

<file path=xl/calcChain.xml><?xml version="1.0" encoding="utf-8"?>
<calcChain xmlns="http://schemas.openxmlformats.org/spreadsheetml/2006/main">
  <c r="C68" i="3"/>
  <c r="C60" i="4"/>
  <c r="D60"/>
  <c r="C64"/>
  <c r="C68"/>
  <c r="F42"/>
  <c r="C81" i="3"/>
  <c r="C79"/>
  <c r="C60"/>
  <c r="C52"/>
  <c r="C33"/>
  <c r="C34"/>
  <c r="C35"/>
  <c r="C36"/>
  <c r="C37"/>
  <c r="C38"/>
  <c r="C39"/>
  <c r="C40"/>
  <c r="C41"/>
  <c r="C32"/>
  <c r="C52" i="2"/>
  <c r="C48"/>
  <c r="E43"/>
  <c r="E39"/>
  <c r="E60" i="4" l="1"/>
  <c r="E62" s="1"/>
  <c r="I37" i="1"/>
  <c r="I32"/>
  <c r="C37"/>
  <c r="C29"/>
  <c r="C27"/>
  <c r="C18"/>
</calcChain>
</file>

<file path=xl/sharedStrings.xml><?xml version="1.0" encoding="utf-8"?>
<sst xmlns="http://schemas.openxmlformats.org/spreadsheetml/2006/main" count="90" uniqueCount="62">
  <si>
    <t>DATUAK</t>
  </si>
  <si>
    <t>m (kg/h)</t>
  </si>
  <si>
    <t>D (m)</t>
  </si>
  <si>
    <r>
      <t>Dents. (kg/m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</si>
  <si>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PROZEDURA</t>
  </si>
  <si>
    <t>m (kg/s)</t>
  </si>
  <si>
    <t>bisk (kg/ms)</t>
  </si>
  <si>
    <t>A) Melokotoi zukua (jariakin newtoniarra)</t>
  </si>
  <si>
    <t>Re</t>
  </si>
  <si>
    <t>u (m/s)</t>
  </si>
  <si>
    <t>(erregimen zurrunbilotsua)</t>
  </si>
  <si>
    <t>Erregimen zurrunbilotsuan u eta umax arteko erlazioa ondokoa da:</t>
  </si>
  <si>
    <t>umax (m/s)</t>
  </si>
  <si>
    <t>B) ARRAUTZ GORRINGOA (Potentzia legea)</t>
  </si>
  <si>
    <t>K</t>
  </si>
  <si>
    <t>n</t>
  </si>
  <si>
    <t>ReG</t>
  </si>
  <si>
    <t>Singh liburutik 2.46 irudia erabiliz,</t>
  </si>
  <si>
    <t>u/umax</t>
  </si>
  <si>
    <t>Bingham plastikoa</t>
  </si>
  <si>
    <r>
      <t>σ</t>
    </r>
    <r>
      <rPr>
        <vertAlign val="subscript"/>
        <sz val="12"/>
        <color rgb="FF000000"/>
        <rFont val="EHUSerif"/>
        <family val="3"/>
        <charset val="255"/>
      </rPr>
      <t xml:space="preserve">0 </t>
    </r>
  </si>
  <si>
    <t>Bisk (kg/ms)</t>
  </si>
  <si>
    <t>Dents (kg/m3)</t>
  </si>
  <si>
    <t>1. Bernoulli aplikatuz,</t>
  </si>
  <si>
    <t>D(m)</t>
  </si>
  <si>
    <t>L (m)</t>
  </si>
  <si>
    <t>1. Bernoulli aplikatuz, z2=0 erreferentzitzat hartuz,</t>
  </si>
  <si>
    <t>u(m/s)</t>
  </si>
  <si>
    <t>2. hf kalkulatzeko,</t>
  </si>
  <si>
    <t>f kalkulatzeko ReB eta He kalkulatuko ditugu:</t>
  </si>
  <si>
    <t>ReB</t>
  </si>
  <si>
    <t xml:space="preserve">He </t>
  </si>
  <si>
    <t>Hedstrom-en diagramatik (Levenspiel, 5.8 irudia, 95 orr.)</t>
  </si>
  <si>
    <t>f</t>
  </si>
  <si>
    <t>hf (m)</t>
  </si>
  <si>
    <t>3. z1 kalkulatzeko,</t>
  </si>
  <si>
    <t>z1 (m)</t>
  </si>
  <si>
    <t>DeltaP (Pa)</t>
  </si>
  <si>
    <t>Jariakin ez newtoniarra: Potentzia-legea</t>
  </si>
  <si>
    <t>a) ABIADURA PROFILA</t>
  </si>
  <si>
    <t>r (m)</t>
  </si>
  <si>
    <t>L (M)</t>
  </si>
  <si>
    <t>b) EMARI BOLUMETRIKOA</t>
  </si>
  <si>
    <t>Q (m3/s)</t>
  </si>
  <si>
    <t>c) BATAZBESTEKO ABIADURA</t>
  </si>
  <si>
    <t>d) REYNOLDS ZENBAKI OROKORTUA</t>
  </si>
  <si>
    <t>e) MARRUSKADURA KOEFIZIENTEA</t>
  </si>
  <si>
    <t>f kalkulatzeko lehendabizi erregimen laminarra ala zurrunbilotsua dugun zehaztu behar dugu.</t>
  </si>
  <si>
    <t>Horretarako, ReG)kritikoa kalkulatu behar dugu:</t>
  </si>
  <si>
    <t>ReG)kritikoa</t>
  </si>
  <si>
    <t>Erregimen laminartzat hartuz gero.</t>
  </si>
  <si>
    <t>Sagar purea (Potentzia legea)</t>
  </si>
  <si>
    <t>K (Pa Sn)</t>
  </si>
  <si>
    <t>z2 (m)</t>
  </si>
  <si>
    <t>usup (m/s)</t>
  </si>
  <si>
    <t>f kalkulatzeko, abiadura ezezaguna da. Beraz, suposatuko dugu:</t>
  </si>
  <si>
    <t>f grafikoki kalkulatu beharrean ondoko espresioaren bitartez,</t>
  </si>
  <si>
    <t>hfkalk-hf</t>
  </si>
  <si>
    <t>hf-kalk(m)</t>
  </si>
  <si>
    <t>Solver-en ebatziz,</t>
  </si>
  <si>
    <t>b) kasua,</t>
  </si>
  <si>
    <t>L txikituz, jariakinaren abiadura handituko da.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</si>
</sst>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0.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vertAlign val="subscript"/>
      <sz val="12"/>
      <color rgb="FF000000"/>
      <name val="EHUSerif"/>
      <family val="3"/>
      <charset val="255"/>
    </font>
    <font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1" fillId="2" borderId="0" xfId="0" applyFont="1" applyFill="1"/>
    <xf numFmtId="0" fontId="0" fillId="4" borderId="0" xfId="0" applyFill="1"/>
    <xf numFmtId="0" fontId="1" fillId="5" borderId="0" xfId="0" applyFont="1" applyFill="1"/>
    <xf numFmtId="2" fontId="0" fillId="0" borderId="0" xfId="0" applyNumberFormat="1"/>
    <xf numFmtId="166" fontId="0" fillId="0" borderId="0" xfId="0" applyNumberFormat="1"/>
    <xf numFmtId="11" fontId="0" fillId="0" borderId="0" xfId="0" applyNumberFormat="1"/>
    <xf numFmtId="0" fontId="0" fillId="6" borderId="0" xfId="0" applyFill="1"/>
    <xf numFmtId="0" fontId="1" fillId="6" borderId="0" xfId="0" applyFont="1" applyFill="1"/>
    <xf numFmtId="0" fontId="1" fillId="6" borderId="1" xfId="0" applyFont="1" applyFill="1" applyBorder="1"/>
    <xf numFmtId="2" fontId="1" fillId="6" borderId="2" xfId="0" applyNumberFormat="1" applyFont="1" applyFill="1" applyBorder="1"/>
    <xf numFmtId="0" fontId="3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" xfId="0" applyFont="1" applyFill="1" applyBorder="1"/>
    <xf numFmtId="164" fontId="1" fillId="0" borderId="2" xfId="0" applyNumberFormat="1" applyFont="1" applyFill="1" applyBorder="1"/>
    <xf numFmtId="0" fontId="1" fillId="0" borderId="1" xfId="0" applyFont="1" applyBorder="1"/>
    <xf numFmtId="2" fontId="1" fillId="0" borderId="2" xfId="0" applyNumberFormat="1" applyFont="1" applyBorder="1"/>
    <xf numFmtId="166" fontId="1" fillId="0" borderId="2" xfId="0" applyNumberFormat="1" applyFont="1" applyBorder="1"/>
    <xf numFmtId="0" fontId="5" fillId="0" borderId="0" xfId="1" applyAlignment="1" applyProtection="1"/>
    <xf numFmtId="165" fontId="1" fillId="0" borderId="2" xfId="0" applyNumberFormat="1" applyFont="1" applyBorder="1"/>
    <xf numFmtId="0" fontId="1" fillId="4" borderId="0" xfId="0" applyFont="1" applyFill="1"/>
    <xf numFmtId="2" fontId="1" fillId="4" borderId="0" xfId="0" applyNumberFormat="1" applyFont="1" applyFill="1"/>
    <xf numFmtId="1" fontId="0" fillId="0" borderId="7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0" fontId="1" fillId="6" borderId="2" xfId="0" applyFont="1" applyFill="1" applyBorder="1"/>
    <xf numFmtId="166" fontId="1" fillId="6" borderId="2" xfId="0" applyNumberFormat="1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scatterChart>
        <c:scatterStyle val="smoothMarker"/>
        <c:ser>
          <c:idx val="0"/>
          <c:order val="0"/>
          <c:xVal>
            <c:numRef>
              <c:f>'1'!$B$32:$B$41</c:f>
              <c:numCache>
                <c:formatCode>General</c:formatCode>
                <c:ptCount val="10"/>
                <c:pt idx="0">
                  <c:v>0</c:v>
                </c:pt>
                <c:pt idx="1">
                  <c:v>2E-3</c:v>
                </c:pt>
                <c:pt idx="2">
                  <c:v>4.0000000000000001E-3</c:v>
                </c:pt>
                <c:pt idx="3">
                  <c:v>6.0000000000000001E-3</c:v>
                </c:pt>
                <c:pt idx="4">
                  <c:v>8.0000000000000002E-3</c:v>
                </c:pt>
                <c:pt idx="5">
                  <c:v>0.01</c:v>
                </c:pt>
                <c:pt idx="6">
                  <c:v>1.2E-2</c:v>
                </c:pt>
                <c:pt idx="7">
                  <c:v>1.4E-2</c:v>
                </c:pt>
                <c:pt idx="8">
                  <c:v>1.6E-2</c:v>
                </c:pt>
                <c:pt idx="9">
                  <c:v>1.7500000000000002E-2</c:v>
                </c:pt>
              </c:numCache>
            </c:numRef>
          </c:xVal>
          <c:yVal>
            <c:numRef>
              <c:f>'1'!$C$32:$C$41</c:f>
              <c:numCache>
                <c:formatCode>0.00</c:formatCode>
                <c:ptCount val="10"/>
                <c:pt idx="0">
                  <c:v>2.879635175706396</c:v>
                </c:pt>
                <c:pt idx="1">
                  <c:v>2.8769807034658483</c:v>
                </c:pt>
                <c:pt idx="2">
                  <c:v>2.8548630240796125</c:v>
                </c:pt>
                <c:pt idx="3">
                  <c:v>2.7881461721239207</c:v>
                </c:pt>
                <c:pt idx="4">
                  <c:v>2.6484557017429862</c:v>
                </c:pt>
                <c:pt idx="5">
                  <c:v>2.4051584995781856</c:v>
                </c:pt>
                <c:pt idx="6">
                  <c:v>2.0258385398596666</c:v>
                </c:pt>
                <c:pt idx="7">
                  <c:v>1.476589296700006</c:v>
                </c:pt>
                <c:pt idx="8">
                  <c:v>0.72221461784841445</c:v>
                </c:pt>
                <c:pt idx="9">
                  <c:v>0</c:v>
                </c:pt>
              </c:numCache>
            </c:numRef>
          </c:yVal>
          <c:smooth val="1"/>
        </c:ser>
        <c:axId val="184168832"/>
        <c:axId val="184171136"/>
      </c:scatterChart>
      <c:valAx>
        <c:axId val="1841688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Erradioa</a:t>
                </a:r>
                <a:r>
                  <a:rPr lang="es-ES" baseline="0"/>
                  <a:t> (m)</a:t>
                </a:r>
                <a:endParaRPr lang="es-ES"/>
              </a:p>
            </c:rich>
          </c:tx>
          <c:layout/>
        </c:title>
        <c:numFmt formatCode="General" sourceLinked="1"/>
        <c:tickLblPos val="nextTo"/>
        <c:crossAx val="184171136"/>
        <c:crosses val="autoZero"/>
        <c:crossBetween val="midCat"/>
      </c:valAx>
      <c:valAx>
        <c:axId val="18417113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Abiadura (m/s)</a:t>
                </a:r>
              </a:p>
            </c:rich>
          </c:tx>
          <c:layout/>
        </c:title>
        <c:numFmt formatCode="0.00" sourceLinked="1"/>
        <c:tickLblPos val="nextTo"/>
        <c:crossAx val="184168832"/>
        <c:crosses val="autoZero"/>
        <c:crossBetween val="midCat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7" Type="http://schemas.openxmlformats.org/officeDocument/2006/relationships/image" Target="../media/image7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8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3.emf"/><Relationship Id="rId1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47624</xdr:rowOff>
    </xdr:from>
    <xdr:to>
      <xdr:col>9</xdr:col>
      <xdr:colOff>466725</xdr:colOff>
      <xdr:row>28</xdr:row>
      <xdr:rowOff>171449</xdr:rowOff>
    </xdr:to>
    <xdr:pic>
      <xdr:nvPicPr>
        <xdr:cNvPr id="5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4"/>
          <a:ext cx="7277100" cy="54578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95250</xdr:rowOff>
    </xdr:from>
    <xdr:to>
      <xdr:col>6</xdr:col>
      <xdr:colOff>323850</xdr:colOff>
      <xdr:row>9</xdr:row>
      <xdr:rowOff>123825</xdr:rowOff>
    </xdr:to>
    <xdr:sp macro="" textlink="">
      <xdr:nvSpPr>
        <xdr:cNvPr id="2" name="1 CuadroTexto"/>
        <xdr:cNvSpPr txBox="1"/>
      </xdr:nvSpPr>
      <xdr:spPr>
        <a:xfrm>
          <a:off x="276225" y="95250"/>
          <a:ext cx="4619625" cy="1743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u-ES" sz="1200">
              <a:latin typeface="EHUSerif"/>
              <a:ea typeface="Calibri"/>
              <a:cs typeface="Times New Roman"/>
            </a:rPr>
            <a:t>1.  Jariakin ez-newtoniar bat 10 m-ko luzerako tutueria baten barnetik dario. Tutuerian barne diametroa 3,5 cm-koa da eta eragiten dion karga galera 100 kPa. Trinkotasun koefizientea 5,2 da eta fluxuaren portaera indizea 0,45 dira. Irudikatu grafikoki abiadura profila eta kalkulatu: a) emari bolumetrikoa, b) bataz besteko abiadura, c) Reynolds zenbakia eta d) marruskadura koefizientea. </a:t>
          </a:r>
          <a:endParaRPr lang="es-ES" sz="1200">
            <a:latin typeface="+mn-lt"/>
            <a:ea typeface="Calibri"/>
            <a:cs typeface="Times New Roman"/>
          </a:endParaRPr>
        </a:p>
        <a:p>
          <a:endParaRPr lang="es-ES" sz="1100"/>
        </a:p>
      </xdr:txBody>
    </xdr:sp>
    <xdr:clientData/>
  </xdr:twoCellAnchor>
  <xdr:twoCellAnchor>
    <xdr:from>
      <xdr:col>1</xdr:col>
      <xdr:colOff>0</xdr:colOff>
      <xdr:row>27</xdr:row>
      <xdr:rowOff>47625</xdr:rowOff>
    </xdr:from>
    <xdr:to>
      <xdr:col>1</xdr:col>
      <xdr:colOff>628650</xdr:colOff>
      <xdr:row>30</xdr:row>
      <xdr:rowOff>2437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62000" y="4810125"/>
          <a:ext cx="628650" cy="526312"/>
        </a:xfrm>
        <a:prstGeom prst="rect">
          <a:avLst/>
        </a:prstGeom>
        <a:noFill/>
      </xdr:spPr>
    </xdr:pic>
    <xdr:clientData/>
  </xdr:twoCellAnchor>
  <xdr:twoCellAnchor>
    <xdr:from>
      <xdr:col>1</xdr:col>
      <xdr:colOff>752475</xdr:colOff>
      <xdr:row>26</xdr:row>
      <xdr:rowOff>123825</xdr:rowOff>
    </xdr:from>
    <xdr:to>
      <xdr:col>5</xdr:col>
      <xdr:colOff>390525</xdr:colOff>
      <xdr:row>30</xdr:row>
      <xdr:rowOff>92013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514475" y="4695825"/>
          <a:ext cx="2686050" cy="730188"/>
        </a:xfrm>
        <a:prstGeom prst="rect">
          <a:avLst/>
        </a:prstGeom>
        <a:noFill/>
      </xdr:spPr>
    </xdr:pic>
    <xdr:clientData/>
  </xdr:twoCellAnchor>
  <xdr:twoCellAnchor>
    <xdr:from>
      <xdr:col>4</xdr:col>
      <xdr:colOff>609600</xdr:colOff>
      <xdr:row>29</xdr:row>
      <xdr:rowOff>133350</xdr:rowOff>
    </xdr:from>
    <xdr:to>
      <xdr:col>10</xdr:col>
      <xdr:colOff>609600</xdr:colOff>
      <xdr:row>44</xdr:row>
      <xdr:rowOff>19050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4</xdr:col>
      <xdr:colOff>103322</xdr:colOff>
      <xdr:row>50</xdr:row>
      <xdr:rowOff>133350</xdr:rowOff>
    </xdr:to>
    <xdr:pic>
      <xdr:nvPicPr>
        <xdr:cNvPr id="30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62000" y="8763000"/>
          <a:ext cx="2389322" cy="7048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28575</xdr:colOff>
      <xdr:row>55</xdr:row>
      <xdr:rowOff>28574</xdr:rowOff>
    </xdr:from>
    <xdr:to>
      <xdr:col>3</xdr:col>
      <xdr:colOff>571500</xdr:colOff>
      <xdr:row>58</xdr:row>
      <xdr:rowOff>96565</xdr:rowOff>
    </xdr:to>
    <xdr:pic>
      <xdr:nvPicPr>
        <xdr:cNvPr id="307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90575" y="10315574"/>
          <a:ext cx="2066925" cy="639491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62</xdr:row>
      <xdr:rowOff>190499</xdr:rowOff>
    </xdr:from>
    <xdr:to>
      <xdr:col>3</xdr:col>
      <xdr:colOff>742950</xdr:colOff>
      <xdr:row>66</xdr:row>
      <xdr:rowOff>169408</xdr:rowOff>
    </xdr:to>
    <xdr:pic>
      <xdr:nvPicPr>
        <xdr:cNvPr id="307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62000" y="11810999"/>
          <a:ext cx="2305050" cy="740909"/>
        </a:xfrm>
        <a:prstGeom prst="rect">
          <a:avLst/>
        </a:prstGeom>
        <a:noFill/>
      </xdr:spPr>
    </xdr:pic>
    <xdr:clientData/>
  </xdr:twoCellAnchor>
  <xdr:twoCellAnchor>
    <xdr:from>
      <xdr:col>1</xdr:col>
      <xdr:colOff>114300</xdr:colOff>
      <xdr:row>73</xdr:row>
      <xdr:rowOff>152400</xdr:rowOff>
    </xdr:from>
    <xdr:to>
      <xdr:col>4</xdr:col>
      <xdr:colOff>678556</xdr:colOff>
      <xdr:row>78</xdr:row>
      <xdr:rowOff>9525</xdr:rowOff>
    </xdr:to>
    <xdr:pic>
      <xdr:nvPicPr>
        <xdr:cNvPr id="307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76300" y="14058900"/>
          <a:ext cx="3078856" cy="809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0</xdr:row>
      <xdr:rowOff>57150</xdr:rowOff>
    </xdr:from>
    <xdr:to>
      <xdr:col>7</xdr:col>
      <xdr:colOff>304799</xdr:colOff>
      <xdr:row>10</xdr:row>
      <xdr:rowOff>47625</xdr:rowOff>
    </xdr:to>
    <xdr:sp macro="" textlink="">
      <xdr:nvSpPr>
        <xdr:cNvPr id="2" name="1 CuadroTexto"/>
        <xdr:cNvSpPr txBox="1"/>
      </xdr:nvSpPr>
      <xdr:spPr>
        <a:xfrm>
          <a:off x="161924" y="57150"/>
          <a:ext cx="5476875" cy="1895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u-ES" sz="1200">
              <a:solidFill>
                <a:schemeClr val="dk1"/>
              </a:solidFill>
              <a:latin typeface="EHUSerif" pitchFamily="50"/>
              <a:ea typeface="+mn-ea"/>
              <a:cs typeface="+mn-cs"/>
            </a:rPr>
            <a:t>1. Pasteurizazio prozesua era egokian burutu dadin, beharrezkoa da mikroorganismoak abiadura maximoan behar adina denbora tutueriaren barruan tenperatura konstantean egotea. 1250 kg/m</a:t>
          </a:r>
          <a:r>
            <a:rPr lang="eu-ES" sz="1200" baseline="30000">
              <a:solidFill>
                <a:schemeClr val="dk1"/>
              </a:solidFill>
              <a:latin typeface="EHUSerif" pitchFamily="50"/>
              <a:ea typeface="+mn-ea"/>
              <a:cs typeface="+mn-cs"/>
            </a:rPr>
            <a:t>3 </a:t>
          </a:r>
          <a:r>
            <a:rPr lang="eu-ES" sz="1200">
              <a:solidFill>
                <a:schemeClr val="dk1"/>
              </a:solidFill>
              <a:latin typeface="EHUSerif" pitchFamily="50"/>
              <a:ea typeface="+mn-ea"/>
              <a:cs typeface="+mn-cs"/>
            </a:rPr>
            <a:t>–ko dentsitatea duen elikagai bat 26,7 mm-ko diametroa duen tutueria batean dario 10000 kg/h-ko emari masikoarekin. Kalkulatu abiadura maximoa hurrengo kasuetan:</a:t>
          </a:r>
          <a:endParaRPr lang="es-ES" sz="1200">
            <a:solidFill>
              <a:schemeClr val="dk1"/>
            </a:solidFill>
            <a:latin typeface="EHUSerif" pitchFamily="50"/>
            <a:ea typeface="+mn-ea"/>
            <a:cs typeface="+mn-cs"/>
          </a:endParaRPr>
        </a:p>
        <a:p>
          <a:r>
            <a:rPr lang="eu-ES" sz="1200">
              <a:solidFill>
                <a:schemeClr val="dk1"/>
              </a:solidFill>
              <a:latin typeface="EHUSerif" pitchFamily="50"/>
              <a:ea typeface="+mn-ea"/>
              <a:cs typeface="+mn-cs"/>
            </a:rPr>
            <a:t>a) 9 cP-ko likatasuna duen melokotoi zukua 45 ºBrix.  </a:t>
          </a:r>
          <a:endParaRPr lang="es-ES" sz="1200">
            <a:solidFill>
              <a:schemeClr val="dk1"/>
            </a:solidFill>
            <a:latin typeface="EHUSerif" pitchFamily="50"/>
            <a:ea typeface="+mn-ea"/>
            <a:cs typeface="+mn-cs"/>
          </a:endParaRPr>
        </a:p>
        <a:p>
          <a:r>
            <a:rPr lang="eu-ES" sz="1200">
              <a:solidFill>
                <a:schemeClr val="dk1"/>
              </a:solidFill>
              <a:latin typeface="EHUSerif" pitchFamily="50"/>
              <a:ea typeface="+mn-ea"/>
              <a:cs typeface="+mn-cs"/>
            </a:rPr>
            <a:t>b) Arrautza gorringoa, potentziaren legea jarraitzen duena trinkotasun indizea 880 cP eta portaera indizea 0,20 izanik. </a:t>
          </a:r>
          <a:endParaRPr lang="es-ES" sz="1200">
            <a:solidFill>
              <a:schemeClr val="dk1"/>
            </a:solidFill>
            <a:latin typeface="EHUSerif" pitchFamily="50"/>
            <a:ea typeface="+mn-ea"/>
            <a:cs typeface="+mn-cs"/>
          </a:endParaRPr>
        </a:p>
        <a:p>
          <a:endParaRPr lang="es-ES" sz="1200">
            <a:latin typeface="EHUSerif" pitchFamily="50"/>
          </a:endParaRPr>
        </a:p>
      </xdr:txBody>
    </xdr:sp>
    <xdr:clientData/>
  </xdr:twoCellAnchor>
  <xdr:twoCellAnchor editAs="oneCell">
    <xdr:from>
      <xdr:col>1</xdr:col>
      <xdr:colOff>66674</xdr:colOff>
      <xdr:row>31</xdr:row>
      <xdr:rowOff>157390</xdr:rowOff>
    </xdr:from>
    <xdr:to>
      <xdr:col>4</xdr:col>
      <xdr:colOff>325244</xdr:colOff>
      <xdr:row>34</xdr:row>
      <xdr:rowOff>123826</xdr:rowOff>
    </xdr:to>
    <xdr:pic>
      <xdr:nvPicPr>
        <xdr:cNvPr id="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28674" y="6091465"/>
          <a:ext cx="2744595" cy="537936"/>
        </a:xfrm>
        <a:prstGeom prst="rect">
          <a:avLst/>
        </a:prstGeom>
        <a:noFill/>
        <a:ln w="22225">
          <a:solidFill>
            <a:srgbClr val="0000CC"/>
          </a:solidFill>
          <a:miter lim="800000"/>
          <a:headEnd/>
          <a:tailEnd/>
        </a:ln>
      </xdr:spPr>
    </xdr:pic>
    <xdr:clientData/>
  </xdr:twoCellAnchor>
  <xdr:twoCellAnchor>
    <xdr:from>
      <xdr:col>7</xdr:col>
      <xdr:colOff>161924</xdr:colOff>
      <xdr:row>27</xdr:row>
      <xdr:rowOff>28575</xdr:rowOff>
    </xdr:from>
    <xdr:to>
      <xdr:col>9</xdr:col>
      <xdr:colOff>723899</xdr:colOff>
      <xdr:row>30</xdr:row>
      <xdr:rowOff>127567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695949" y="5200650"/>
          <a:ext cx="2085975" cy="67049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95250</xdr:rowOff>
    </xdr:from>
    <xdr:to>
      <xdr:col>5</xdr:col>
      <xdr:colOff>476250</xdr:colOff>
      <xdr:row>8</xdr:row>
      <xdr:rowOff>171450</xdr:rowOff>
    </xdr:to>
    <xdr:sp macro="" textlink="">
      <xdr:nvSpPr>
        <xdr:cNvPr id="2" name="1 CuadroTexto"/>
        <xdr:cNvSpPr txBox="1"/>
      </xdr:nvSpPr>
      <xdr:spPr>
        <a:xfrm>
          <a:off x="180975" y="95250"/>
          <a:ext cx="4105275" cy="1600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500"/>
            </a:lnSpc>
            <a:spcAft>
              <a:spcPts val="1000"/>
            </a:spcAft>
          </a:pPr>
          <a:r>
            <a:rPr lang="eu-ES" sz="1200">
              <a:latin typeface="EHUSerif"/>
              <a:ea typeface="Times New Roman"/>
              <a:cs typeface="Arial"/>
            </a:rPr>
            <a:t>Bingham plastiko bat (</a:t>
          </a:r>
          <a:r>
            <a:rPr lang="eu-ES" sz="1200">
              <a:latin typeface="+mn-lt"/>
              <a:ea typeface="Times New Roman"/>
              <a:cs typeface="Arial"/>
            </a:rPr>
            <a:t>σ</a:t>
          </a:r>
          <a:r>
            <a:rPr lang="eu-ES" sz="1200" baseline="-25000">
              <a:latin typeface="EHUSerif"/>
              <a:ea typeface="Times New Roman"/>
              <a:cs typeface="Arial"/>
            </a:rPr>
            <a:t>0</a:t>
          </a:r>
          <a:r>
            <a:rPr lang="eu-ES" sz="1200">
              <a:latin typeface="EHUSerif"/>
              <a:ea typeface="Times New Roman"/>
              <a:cs typeface="Arial"/>
            </a:rPr>
            <a:t>= 20 Pa, µ=0.02 kg/ms, </a:t>
          </a:r>
          <a:r>
            <a:rPr lang="eu-ES" sz="1200">
              <a:latin typeface="Cambria Math"/>
              <a:ea typeface="Times New Roman"/>
              <a:cs typeface="Arial"/>
            </a:rPr>
            <a:t>ρ</a:t>
          </a:r>
          <a:r>
            <a:rPr lang="eu-ES" sz="1200">
              <a:latin typeface="EHUSerif"/>
              <a:ea typeface="Times New Roman"/>
              <a:cs typeface="Arial"/>
            </a:rPr>
            <a:t>= 2000 kg/m</a:t>
          </a:r>
          <a:r>
            <a:rPr lang="eu-ES" sz="1200" baseline="30000">
              <a:latin typeface="EHUSerif"/>
              <a:ea typeface="Times New Roman"/>
              <a:cs typeface="Arial"/>
            </a:rPr>
            <a:t>3</a:t>
          </a:r>
          <a:r>
            <a:rPr lang="eu-ES" sz="1200">
              <a:latin typeface="EHUSerif"/>
              <a:ea typeface="Times New Roman"/>
              <a:cs typeface="Arial"/>
            </a:rPr>
            <a:t>) biltegiratze depositu batetik deskargatzen da 100 mm-ko diametroa eta  19,6 m -ko luzera baliokidea duen tutueria horizontal baten bitartez. Zein izango da jariakinaren karga (</a:t>
          </a:r>
          <a:r>
            <a:rPr lang="el-GR" sz="1200">
              <a:latin typeface="+mn-lt"/>
              <a:ea typeface="Times New Roman"/>
              <a:cs typeface="Arial"/>
            </a:rPr>
            <a:t>Δ</a:t>
          </a:r>
          <a:r>
            <a:rPr lang="eu-ES" sz="1200">
              <a:latin typeface="EHUSerif"/>
              <a:ea typeface="Times New Roman"/>
              <a:cs typeface="Arial"/>
            </a:rPr>
            <a:t>z) abiadura 1 m/s-koa bada?</a:t>
          </a:r>
          <a:endParaRPr lang="es-ES" sz="1200">
            <a:latin typeface="+mn-lt"/>
            <a:ea typeface="Calibri"/>
            <a:cs typeface="Times New Roman"/>
          </a:endParaRPr>
        </a:p>
        <a:p>
          <a:endParaRPr lang="es-ES" sz="1100"/>
        </a:p>
      </xdr:txBody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6</xdr:col>
      <xdr:colOff>466725</xdr:colOff>
      <xdr:row>26</xdr:row>
      <xdr:rowOff>142875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62000" y="4429125"/>
          <a:ext cx="44481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22</xdr:row>
      <xdr:rowOff>142875</xdr:rowOff>
    </xdr:from>
    <xdr:to>
      <xdr:col>1</xdr:col>
      <xdr:colOff>476250</xdr:colOff>
      <xdr:row>26</xdr:row>
      <xdr:rowOff>104775</xdr:rowOff>
    </xdr:to>
    <xdr:cxnSp macro="">
      <xdr:nvCxnSpPr>
        <xdr:cNvPr id="4" name="3 Conector recto de flecha"/>
        <xdr:cNvCxnSpPr/>
      </xdr:nvCxnSpPr>
      <xdr:spPr>
        <a:xfrm flipV="1">
          <a:off x="790575" y="4381500"/>
          <a:ext cx="447675" cy="72390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600075</xdr:colOff>
      <xdr:row>23</xdr:row>
      <xdr:rowOff>19050</xdr:rowOff>
    </xdr:from>
    <xdr:to>
      <xdr:col>4</xdr:col>
      <xdr:colOff>285750</xdr:colOff>
      <xdr:row>26</xdr:row>
      <xdr:rowOff>171450</xdr:rowOff>
    </xdr:to>
    <xdr:cxnSp macro="">
      <xdr:nvCxnSpPr>
        <xdr:cNvPr id="5" name="4 Conector recto de flecha"/>
        <xdr:cNvCxnSpPr/>
      </xdr:nvCxnSpPr>
      <xdr:spPr>
        <a:xfrm flipV="1">
          <a:off x="3057525" y="4448175"/>
          <a:ext cx="447675" cy="72390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200025</xdr:colOff>
      <xdr:row>22</xdr:row>
      <xdr:rowOff>123825</xdr:rowOff>
    </xdr:from>
    <xdr:to>
      <xdr:col>2</xdr:col>
      <xdr:colOff>647700</xdr:colOff>
      <xdr:row>26</xdr:row>
      <xdr:rowOff>85725</xdr:rowOff>
    </xdr:to>
    <xdr:cxnSp macro="">
      <xdr:nvCxnSpPr>
        <xdr:cNvPr id="6" name="5 Conector recto de flecha"/>
        <xdr:cNvCxnSpPr/>
      </xdr:nvCxnSpPr>
      <xdr:spPr>
        <a:xfrm flipV="1">
          <a:off x="1895475" y="4362450"/>
          <a:ext cx="447675" cy="72390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22</xdr:row>
      <xdr:rowOff>180975</xdr:rowOff>
    </xdr:from>
    <xdr:to>
      <xdr:col>3</xdr:col>
      <xdr:colOff>457200</xdr:colOff>
      <xdr:row>26</xdr:row>
      <xdr:rowOff>142875</xdr:rowOff>
    </xdr:to>
    <xdr:cxnSp macro="">
      <xdr:nvCxnSpPr>
        <xdr:cNvPr id="7" name="6 Conector recto de flecha"/>
        <xdr:cNvCxnSpPr/>
      </xdr:nvCxnSpPr>
      <xdr:spPr>
        <a:xfrm flipV="1">
          <a:off x="2466975" y="4419600"/>
          <a:ext cx="447675" cy="72390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533400</xdr:colOff>
      <xdr:row>22</xdr:row>
      <xdr:rowOff>180975</xdr:rowOff>
    </xdr:from>
    <xdr:to>
      <xdr:col>5</xdr:col>
      <xdr:colOff>219075</xdr:colOff>
      <xdr:row>26</xdr:row>
      <xdr:rowOff>142875</xdr:rowOff>
    </xdr:to>
    <xdr:cxnSp macro="">
      <xdr:nvCxnSpPr>
        <xdr:cNvPr id="13" name="12 Conector recto de flecha"/>
        <xdr:cNvCxnSpPr/>
      </xdr:nvCxnSpPr>
      <xdr:spPr>
        <a:xfrm flipV="1">
          <a:off x="3752850" y="4419600"/>
          <a:ext cx="447675" cy="72390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209550</xdr:colOff>
      <xdr:row>37</xdr:row>
      <xdr:rowOff>47625</xdr:rowOff>
    </xdr:from>
    <xdr:to>
      <xdr:col>2</xdr:col>
      <xdr:colOff>200025</xdr:colOff>
      <xdr:row>40</xdr:row>
      <xdr:rowOff>188867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71550" y="7143750"/>
          <a:ext cx="923925" cy="712742"/>
        </a:xfrm>
        <a:prstGeom prst="rect">
          <a:avLst/>
        </a:prstGeom>
        <a:noFill/>
      </xdr:spPr>
    </xdr:pic>
    <xdr:clientData/>
  </xdr:twoCellAnchor>
  <xdr:twoCellAnchor>
    <xdr:from>
      <xdr:col>1</xdr:col>
      <xdr:colOff>104774</xdr:colOff>
      <xdr:row>40</xdr:row>
      <xdr:rowOff>104775</xdr:rowOff>
    </xdr:from>
    <xdr:to>
      <xdr:col>2</xdr:col>
      <xdr:colOff>323849</xdr:colOff>
      <xdr:row>44</xdr:row>
      <xdr:rowOff>130726</xdr:rowOff>
    </xdr:to>
    <xdr:pic>
      <xdr:nvPicPr>
        <xdr:cNvPr id="20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66774" y="7772400"/>
          <a:ext cx="1152525" cy="787951"/>
        </a:xfrm>
        <a:prstGeom prst="rect">
          <a:avLst/>
        </a:prstGeom>
        <a:noFill/>
      </xdr:spPr>
    </xdr:pic>
    <xdr:clientData/>
  </xdr:twoCellAnchor>
  <xdr:twoCellAnchor>
    <xdr:from>
      <xdr:col>5</xdr:col>
      <xdr:colOff>114300</xdr:colOff>
      <xdr:row>37</xdr:row>
      <xdr:rowOff>123825</xdr:rowOff>
    </xdr:from>
    <xdr:to>
      <xdr:col>5</xdr:col>
      <xdr:colOff>323850</xdr:colOff>
      <xdr:row>43</xdr:row>
      <xdr:rowOff>171450</xdr:rowOff>
    </xdr:to>
    <xdr:sp macro="" textlink="">
      <xdr:nvSpPr>
        <xdr:cNvPr id="16" name="15 Cerrar llave"/>
        <xdr:cNvSpPr/>
      </xdr:nvSpPr>
      <xdr:spPr>
        <a:xfrm>
          <a:off x="4095750" y="7219950"/>
          <a:ext cx="209550" cy="1190625"/>
        </a:xfrm>
        <a:prstGeom prst="rightBrace">
          <a:avLst/>
        </a:prstGeom>
        <a:ln w="317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114299</xdr:rowOff>
    </xdr:from>
    <xdr:to>
      <xdr:col>8</xdr:col>
      <xdr:colOff>419100</xdr:colOff>
      <xdr:row>12</xdr:row>
      <xdr:rowOff>133350</xdr:rowOff>
    </xdr:to>
    <xdr:sp macro="" textlink="">
      <xdr:nvSpPr>
        <xdr:cNvPr id="2" name="1 CuadroTexto"/>
        <xdr:cNvSpPr txBox="1"/>
      </xdr:nvSpPr>
      <xdr:spPr>
        <a:xfrm>
          <a:off x="323850" y="114299"/>
          <a:ext cx="6191250" cy="23050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u-ES" sz="1200">
              <a:latin typeface="EHUSerif"/>
              <a:ea typeface="Calibri"/>
              <a:cs typeface="Times New Roman"/>
            </a:rPr>
            <a:t>4.  Sagar pure bat (25 ºC-tan) 15 cm-ko barne diametroa duen tutueria batetik dario. Pureak zeharkatu behar duen distantzia totala 300 metro da. Deskarga, sarrera baino 5 m altuagoa egiten bada eta instalazioak eragiten dion presio galera 250 kPa-koa bada,</a:t>
          </a:r>
        </a:p>
        <a:p>
          <a:pPr algn="just">
            <a:lnSpc>
              <a:spcPct val="115000"/>
            </a:lnSpc>
            <a:spcAft>
              <a:spcPts val="1000"/>
            </a:spcAft>
          </a:pPr>
          <a:r>
            <a:rPr lang="eu-ES" sz="1200">
              <a:latin typeface="EHUSerif"/>
              <a:ea typeface="Calibri"/>
              <a:cs typeface="Times New Roman"/>
            </a:rPr>
            <a:t>a) Kalkulatu batazbesteko abiadura.</a:t>
          </a:r>
          <a:endParaRPr lang="es-ES" sz="1200"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1000"/>
            </a:spcAft>
          </a:pPr>
          <a:r>
            <a:rPr lang="eu-ES" sz="1200">
              <a:latin typeface="EHUSerif"/>
              <a:ea typeface="Calibri"/>
              <a:cs typeface="Times New Roman"/>
            </a:rPr>
            <a:t>b) Distantzia 300 m beharrean 10 aldiz txikiagoa bada. Komentatu emaitza. </a:t>
          </a:r>
          <a:endParaRPr lang="es-ES" sz="1200"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1000"/>
            </a:spcAft>
          </a:pPr>
          <a:r>
            <a:rPr lang="eu-ES" sz="1200" i="1">
              <a:latin typeface="EHUSerif"/>
              <a:ea typeface="Calibri"/>
              <a:cs typeface="Times New Roman"/>
            </a:rPr>
            <a:t>Sagar purearen datuak: Trinkotasun indizea 2.45 Pa s</a:t>
          </a:r>
          <a:r>
            <a:rPr lang="eu-ES" sz="1200" i="1" baseline="30000">
              <a:latin typeface="EHUSerif"/>
              <a:ea typeface="Calibri"/>
              <a:cs typeface="Times New Roman"/>
            </a:rPr>
            <a:t>n</a:t>
          </a:r>
          <a:r>
            <a:rPr lang="eu-ES" sz="1200" i="1">
              <a:latin typeface="EHUSerif"/>
              <a:ea typeface="Calibri"/>
              <a:cs typeface="Times New Roman"/>
            </a:rPr>
            <a:t>, portaera indizea 0.44 eta dentsitatea 1200 kg/m</a:t>
          </a:r>
          <a:r>
            <a:rPr lang="eu-ES" sz="1200" i="1" baseline="30000">
              <a:latin typeface="EHUSerif"/>
              <a:ea typeface="Calibri"/>
              <a:cs typeface="Times New Roman"/>
            </a:rPr>
            <a:t>3</a:t>
          </a:r>
          <a:r>
            <a:rPr lang="eu-ES" sz="1200" i="1">
              <a:latin typeface="EHUSerif"/>
              <a:ea typeface="Calibri"/>
              <a:cs typeface="Times New Roman"/>
            </a:rPr>
            <a:t>. </a:t>
          </a:r>
          <a:endParaRPr lang="es-ES" sz="1200" i="1">
            <a:latin typeface="+mn-lt"/>
            <a:ea typeface="Calibri"/>
            <a:cs typeface="Times New Roman"/>
          </a:endParaRPr>
        </a:p>
        <a:p>
          <a:endParaRPr lang="es-ES" sz="1100"/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6</xdr:col>
      <xdr:colOff>609600</xdr:colOff>
      <xdr:row>36</xdr:row>
      <xdr:rowOff>142875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62000" y="6286500"/>
          <a:ext cx="44481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304800</xdr:colOff>
      <xdr:row>33</xdr:row>
      <xdr:rowOff>0</xdr:rowOff>
    </xdr:from>
    <xdr:to>
      <xdr:col>2</xdr:col>
      <xdr:colOff>752475</xdr:colOff>
      <xdr:row>36</xdr:row>
      <xdr:rowOff>152400</xdr:rowOff>
    </xdr:to>
    <xdr:cxnSp macro="">
      <xdr:nvCxnSpPr>
        <xdr:cNvPr id="4" name="3 Conector recto de flecha"/>
        <xdr:cNvCxnSpPr/>
      </xdr:nvCxnSpPr>
      <xdr:spPr>
        <a:xfrm flipV="1">
          <a:off x="1828800" y="6286500"/>
          <a:ext cx="447675" cy="72390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466725</xdr:colOff>
      <xdr:row>32</xdr:row>
      <xdr:rowOff>142875</xdr:rowOff>
    </xdr:from>
    <xdr:to>
      <xdr:col>6</xdr:col>
      <xdr:colOff>152400</xdr:colOff>
      <xdr:row>36</xdr:row>
      <xdr:rowOff>104775</xdr:rowOff>
    </xdr:to>
    <xdr:cxnSp macro="">
      <xdr:nvCxnSpPr>
        <xdr:cNvPr id="5" name="4 Conector recto de flecha"/>
        <xdr:cNvCxnSpPr/>
      </xdr:nvCxnSpPr>
      <xdr:spPr>
        <a:xfrm flipV="1">
          <a:off x="4276725" y="6238875"/>
          <a:ext cx="447675" cy="72390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76200</xdr:colOff>
      <xdr:row>33</xdr:row>
      <xdr:rowOff>9525</xdr:rowOff>
    </xdr:from>
    <xdr:to>
      <xdr:col>3</xdr:col>
      <xdr:colOff>523875</xdr:colOff>
      <xdr:row>36</xdr:row>
      <xdr:rowOff>161925</xdr:rowOff>
    </xdr:to>
    <xdr:cxnSp macro="">
      <xdr:nvCxnSpPr>
        <xdr:cNvPr id="6" name="5 Conector recto de flecha"/>
        <xdr:cNvCxnSpPr/>
      </xdr:nvCxnSpPr>
      <xdr:spPr>
        <a:xfrm flipV="1">
          <a:off x="2362200" y="6296025"/>
          <a:ext cx="447675" cy="72390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495300</xdr:colOff>
      <xdr:row>33</xdr:row>
      <xdr:rowOff>57150</xdr:rowOff>
    </xdr:from>
    <xdr:to>
      <xdr:col>2</xdr:col>
      <xdr:colOff>180975</xdr:colOff>
      <xdr:row>37</xdr:row>
      <xdr:rowOff>19050</xdr:rowOff>
    </xdr:to>
    <xdr:cxnSp macro="">
      <xdr:nvCxnSpPr>
        <xdr:cNvPr id="7" name="6 Conector recto de flecha"/>
        <xdr:cNvCxnSpPr/>
      </xdr:nvCxnSpPr>
      <xdr:spPr>
        <a:xfrm flipV="1">
          <a:off x="1257300" y="6343650"/>
          <a:ext cx="447675" cy="72390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76200</xdr:colOff>
      <xdr:row>46</xdr:row>
      <xdr:rowOff>171450</xdr:rowOff>
    </xdr:from>
    <xdr:to>
      <xdr:col>4</xdr:col>
      <xdr:colOff>285750</xdr:colOff>
      <xdr:row>50</xdr:row>
      <xdr:rowOff>150359</xdr:rowOff>
    </xdr:to>
    <xdr:pic>
      <xdr:nvPicPr>
        <xdr:cNvPr id="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38200" y="8934450"/>
          <a:ext cx="2495550" cy="74090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3.bin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"/>
  <sheetViews>
    <sheetView topLeftCell="A19" workbookViewId="0">
      <selection activeCell="K22" sqref="K22"/>
    </sheetView>
  </sheetViews>
  <sheetFormatPr baseColWidth="10"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2:G92"/>
  <sheetViews>
    <sheetView tabSelected="1" workbookViewId="0">
      <selection activeCell="F89" sqref="F89"/>
    </sheetView>
  </sheetViews>
  <sheetFormatPr baseColWidth="10" defaultRowHeight="15"/>
  <cols>
    <col min="2" max="2" width="14.28515625" customWidth="1"/>
    <col min="3" max="3" width="12" bestFit="1" customWidth="1"/>
  </cols>
  <sheetData>
    <row r="12" spans="2:3">
      <c r="B12" s="1" t="s">
        <v>0</v>
      </c>
    </row>
    <row r="14" spans="2:3">
      <c r="B14" t="s">
        <v>2</v>
      </c>
      <c r="C14">
        <v>3.5000000000000003E-2</v>
      </c>
    </row>
    <row r="15" spans="2:3">
      <c r="B15" t="s">
        <v>37</v>
      </c>
      <c r="C15" s="6">
        <v>100000</v>
      </c>
    </row>
    <row r="16" spans="2:3">
      <c r="B16" t="s">
        <v>41</v>
      </c>
      <c r="C16">
        <v>10</v>
      </c>
    </row>
    <row r="18" spans="2:3">
      <c r="B18" t="s">
        <v>38</v>
      </c>
    </row>
    <row r="20" spans="2:3">
      <c r="B20" t="s">
        <v>15</v>
      </c>
      <c r="C20">
        <v>0.45</v>
      </c>
    </row>
    <row r="21" spans="2:3">
      <c r="B21" t="s">
        <v>14</v>
      </c>
      <c r="C21">
        <v>5.2</v>
      </c>
    </row>
    <row r="22" spans="2:3">
      <c r="B22" t="s">
        <v>22</v>
      </c>
      <c r="C22">
        <v>1100</v>
      </c>
    </row>
    <row r="24" spans="2:3">
      <c r="B24" s="3" t="s">
        <v>4</v>
      </c>
    </row>
    <row r="26" spans="2:3">
      <c r="B26" s="8" t="s">
        <v>39</v>
      </c>
      <c r="C26" s="8"/>
    </row>
    <row r="31" spans="2:3">
      <c r="B31" s="12" t="s">
        <v>40</v>
      </c>
      <c r="C31" s="12" t="s">
        <v>27</v>
      </c>
    </row>
    <row r="32" spans="2:3">
      <c r="B32" s="12">
        <v>0</v>
      </c>
      <c r="C32" s="13">
        <f>($C$15/(2*$C$16*$C$21))^(1/$C$20)*($C$20/($C$20+1)*(($C$14/2)^(($C$20+1)/$C$20)-B32^(($C$20+1)/$C$20)))</f>
        <v>2.879635175706396</v>
      </c>
    </row>
    <row r="33" spans="2:3">
      <c r="B33" s="12">
        <v>2E-3</v>
      </c>
      <c r="C33" s="13">
        <f t="shared" ref="C33:C41" si="0">($C$15/(2*$C$16*$C$21))^(1/$C$20)*($C$20/($C$20+1)*(($C$14/2)^(($C$20+1)/$C$20)-B33^(($C$20+1)/$C$20)))</f>
        <v>2.8769807034658483</v>
      </c>
    </row>
    <row r="34" spans="2:3">
      <c r="B34" s="12">
        <v>4.0000000000000001E-3</v>
      </c>
      <c r="C34" s="13">
        <f t="shared" si="0"/>
        <v>2.8548630240796125</v>
      </c>
    </row>
    <row r="35" spans="2:3">
      <c r="B35" s="12">
        <v>6.0000000000000001E-3</v>
      </c>
      <c r="C35" s="13">
        <f t="shared" si="0"/>
        <v>2.7881461721239207</v>
      </c>
    </row>
    <row r="36" spans="2:3">
      <c r="B36" s="12">
        <v>8.0000000000000002E-3</v>
      </c>
      <c r="C36" s="13">
        <f t="shared" si="0"/>
        <v>2.6484557017429862</v>
      </c>
    </row>
    <row r="37" spans="2:3">
      <c r="B37" s="12">
        <v>0.01</v>
      </c>
      <c r="C37" s="13">
        <f t="shared" si="0"/>
        <v>2.4051584995781856</v>
      </c>
    </row>
    <row r="38" spans="2:3">
      <c r="B38" s="12">
        <v>1.2E-2</v>
      </c>
      <c r="C38" s="13">
        <f t="shared" si="0"/>
        <v>2.0258385398596666</v>
      </c>
    </row>
    <row r="39" spans="2:3">
      <c r="B39" s="12">
        <v>1.4E-2</v>
      </c>
      <c r="C39" s="13">
        <f t="shared" si="0"/>
        <v>1.476589296700006</v>
      </c>
    </row>
    <row r="40" spans="2:3">
      <c r="B40" s="12">
        <v>1.6E-2</v>
      </c>
      <c r="C40" s="13">
        <f t="shared" si="0"/>
        <v>0.72221461784841445</v>
      </c>
    </row>
    <row r="41" spans="2:3">
      <c r="B41" s="12">
        <v>1.7500000000000002E-2</v>
      </c>
      <c r="C41" s="13">
        <f t="shared" si="0"/>
        <v>0</v>
      </c>
    </row>
    <row r="46" spans="2:3">
      <c r="B46" s="8" t="s">
        <v>42</v>
      </c>
      <c r="C46" s="8"/>
    </row>
    <row r="52" spans="2:4">
      <c r="B52" s="14" t="s">
        <v>43</v>
      </c>
      <c r="C52" s="15">
        <f>PI()*(C20/(3*C20+1)*(C15/(2*C16*C21))^(1/C20)*(C14/2)^((3*C20+1)/C20))</f>
        <v>1.7094782517551254E-3</v>
      </c>
    </row>
    <row r="54" spans="2:4">
      <c r="B54" s="8" t="s">
        <v>44</v>
      </c>
      <c r="C54" s="8"/>
      <c r="D54" s="8"/>
    </row>
    <row r="60" spans="2:4">
      <c r="B60" s="16" t="s">
        <v>9</v>
      </c>
      <c r="C60" s="17">
        <f>(C20/(3*C20+1))*(C15/(2*C16*C21))^(1/C20)*(C14/2)^((C20+1)/C20)</f>
        <v>1.7767961722443721</v>
      </c>
    </row>
    <row r="62" spans="2:4">
      <c r="B62" s="8" t="s">
        <v>45</v>
      </c>
      <c r="C62" s="8"/>
      <c r="D62" s="8"/>
    </row>
    <row r="68" spans="2:4">
      <c r="B68" s="16" t="s">
        <v>16</v>
      </c>
      <c r="C68" s="18">
        <f>(C14^C20*C60^(2-C20)*C22)/(C21*8^(C20-1))*(4*C20/(3*C20+1))^C20</f>
        <v>317.50446642034024</v>
      </c>
    </row>
    <row r="70" spans="2:4">
      <c r="B70" s="7" t="s">
        <v>46</v>
      </c>
      <c r="C70" s="7"/>
      <c r="D70" s="7"/>
    </row>
    <row r="72" spans="2:4">
      <c r="B72" t="s">
        <v>47</v>
      </c>
    </row>
    <row r="73" spans="2:4">
      <c r="B73" t="s">
        <v>48</v>
      </c>
    </row>
    <row r="79" spans="2:4">
      <c r="B79" t="s">
        <v>49</v>
      </c>
      <c r="C79" s="5">
        <f>(6464*C20)/((1+3*C20)^2)*(1/(2+C20))^((2+C20)/(1+C20))</f>
        <v>115.88351227633486</v>
      </c>
    </row>
    <row r="81" spans="2:7">
      <c r="B81" s="16" t="s">
        <v>33</v>
      </c>
      <c r="C81" s="20">
        <f>16/C68</f>
        <v>5.0392991885719801E-2</v>
      </c>
    </row>
    <row r="82" spans="2:7">
      <c r="B82" t="s">
        <v>50</v>
      </c>
    </row>
    <row r="92" spans="2:7">
      <c r="G92" s="19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3:K37"/>
  <sheetViews>
    <sheetView topLeftCell="B13" workbookViewId="0">
      <selection activeCell="Q33" sqref="Q33"/>
    </sheetView>
  </sheetViews>
  <sheetFormatPr baseColWidth="10" defaultRowHeight="15"/>
  <cols>
    <col min="2" max="2" width="14.42578125" customWidth="1"/>
    <col min="9" max="9" width="12" bestFit="1" customWidth="1"/>
  </cols>
  <sheetData>
    <row r="13" spans="2:3">
      <c r="B13" s="1" t="s">
        <v>0</v>
      </c>
    </row>
    <row r="15" spans="2:3" ht="17.25">
      <c r="B15" t="s">
        <v>3</v>
      </c>
      <c r="C15">
        <v>1250</v>
      </c>
    </row>
    <row r="17" spans="2:11">
      <c r="B17" t="s">
        <v>1</v>
      </c>
      <c r="C17">
        <v>10000</v>
      </c>
    </row>
    <row r="18" spans="2:11">
      <c r="B18" t="s">
        <v>5</v>
      </c>
      <c r="C18" s="4">
        <f>C17/3600</f>
        <v>2.7777777777777777</v>
      </c>
    </row>
    <row r="19" spans="2:11">
      <c r="B19" t="s">
        <v>2</v>
      </c>
      <c r="C19">
        <v>2.6700000000000002E-2</v>
      </c>
    </row>
    <row r="21" spans="2:11">
      <c r="B21" s="3" t="s">
        <v>4</v>
      </c>
    </row>
    <row r="23" spans="2:11">
      <c r="B23" s="8" t="s">
        <v>7</v>
      </c>
      <c r="C23" s="8"/>
      <c r="D23" s="8"/>
      <c r="E23" s="8"/>
      <c r="H23" s="8" t="s">
        <v>13</v>
      </c>
      <c r="I23" s="8"/>
      <c r="J23" s="8"/>
      <c r="K23" s="7"/>
    </row>
    <row r="25" spans="2:11">
      <c r="B25" t="s">
        <v>6</v>
      </c>
      <c r="C25" s="6">
        <v>8.9999999999999993E-3</v>
      </c>
      <c r="H25" t="s">
        <v>14</v>
      </c>
      <c r="I25">
        <v>880</v>
      </c>
    </row>
    <row r="26" spans="2:11">
      <c r="H26" t="s">
        <v>15</v>
      </c>
      <c r="I26">
        <v>0.2</v>
      </c>
    </row>
    <row r="27" spans="2:11">
      <c r="B27" t="s">
        <v>9</v>
      </c>
      <c r="C27" s="4">
        <f>C18*4/(C15*PI()*C19^2)</f>
        <v>3.9689450132875805</v>
      </c>
    </row>
    <row r="29" spans="2:11">
      <c r="B29" t="s">
        <v>8</v>
      </c>
      <c r="C29" s="6">
        <f>C15*C19*C27/C25</f>
        <v>14718.171090941447</v>
      </c>
      <c r="D29" t="s">
        <v>10</v>
      </c>
    </row>
    <row r="31" spans="2:11">
      <c r="B31" t="s">
        <v>11</v>
      </c>
    </row>
    <row r="32" spans="2:11">
      <c r="H32" t="s">
        <v>16</v>
      </c>
      <c r="I32" s="6">
        <f>((C19^I26*C27^(2-I26)*C15)/(I25*8^(I26-1)))*(4*I26/(3*I26+1))^I26</f>
        <v>37.810352951279675</v>
      </c>
    </row>
    <row r="33" spans="2:9">
      <c r="H33" t="s">
        <v>17</v>
      </c>
    </row>
    <row r="35" spans="2:9">
      <c r="H35" t="s">
        <v>18</v>
      </c>
      <c r="I35">
        <v>0.92</v>
      </c>
    </row>
    <row r="36" spans="2:9">
      <c r="H36" t="s">
        <v>10</v>
      </c>
    </row>
    <row r="37" spans="2:9">
      <c r="B37" s="9" t="s">
        <v>12</v>
      </c>
      <c r="C37" s="10">
        <f>C27/0.82</f>
        <v>4.8401768454726595</v>
      </c>
      <c r="H37" s="9" t="s">
        <v>12</v>
      </c>
      <c r="I37" s="10">
        <f>C27/I35</f>
        <v>4.3140706666169351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11:G52"/>
  <sheetViews>
    <sheetView topLeftCell="A34" workbookViewId="0">
      <selection activeCell="G41" sqref="G41"/>
    </sheetView>
  </sheetViews>
  <sheetFormatPr baseColWidth="10" defaultRowHeight="15"/>
  <cols>
    <col min="2" max="2" width="14" customWidth="1"/>
  </cols>
  <sheetData>
    <row r="11" spans="2:7">
      <c r="B11" s="1" t="s">
        <v>0</v>
      </c>
    </row>
    <row r="13" spans="2:7">
      <c r="B13" t="s">
        <v>19</v>
      </c>
    </row>
    <row r="15" spans="2:7" ht="18.75">
      <c r="B15" s="11" t="s">
        <v>20</v>
      </c>
      <c r="C15">
        <v>20</v>
      </c>
    </row>
    <row r="16" spans="2:7">
      <c r="B16" t="s">
        <v>21</v>
      </c>
      <c r="C16">
        <v>0.02</v>
      </c>
      <c r="F16" t="s">
        <v>24</v>
      </c>
      <c r="G16">
        <v>0.1</v>
      </c>
    </row>
    <row r="17" spans="2:7">
      <c r="B17" t="s">
        <v>22</v>
      </c>
      <c r="C17">
        <v>2000</v>
      </c>
      <c r="F17" t="s">
        <v>25</v>
      </c>
      <c r="G17">
        <v>19.600000000000001</v>
      </c>
    </row>
    <row r="18" spans="2:7">
      <c r="F18" t="s">
        <v>27</v>
      </c>
      <c r="G18">
        <v>1</v>
      </c>
    </row>
    <row r="20" spans="2:7">
      <c r="B20" s="3" t="s">
        <v>4</v>
      </c>
    </row>
    <row r="22" spans="2:7">
      <c r="B22" t="s">
        <v>26</v>
      </c>
    </row>
    <row r="29" spans="2:7">
      <c r="B29" t="s">
        <v>28</v>
      </c>
    </row>
    <row r="36" spans="2:7">
      <c r="B36" t="s">
        <v>29</v>
      </c>
    </row>
    <row r="39" spans="2:7">
      <c r="D39" t="s">
        <v>30</v>
      </c>
      <c r="E39">
        <f>G18*G16*C17/C16</f>
        <v>10000</v>
      </c>
    </row>
    <row r="41" spans="2:7">
      <c r="G41" t="s">
        <v>32</v>
      </c>
    </row>
    <row r="43" spans="2:7">
      <c r="D43" t="s">
        <v>31</v>
      </c>
      <c r="E43">
        <f>C15*G16^2*C17/(C16^2)</f>
        <v>1000000.0000000001</v>
      </c>
    </row>
    <row r="46" spans="2:7">
      <c r="B46" s="2" t="s">
        <v>33</v>
      </c>
      <c r="C46" s="2">
        <v>2.5000000000000001E-2</v>
      </c>
    </row>
    <row r="48" spans="2:7">
      <c r="B48" t="s">
        <v>34</v>
      </c>
      <c r="C48">
        <f>2*C46*G17*G18^2/(9.8*G16)</f>
        <v>1</v>
      </c>
    </row>
    <row r="50" spans="2:3">
      <c r="B50" t="s">
        <v>35</v>
      </c>
    </row>
    <row r="52" spans="2:3">
      <c r="B52" s="9" t="s">
        <v>36</v>
      </c>
      <c r="C52" s="10">
        <f>C48+G18^2/(2*9.8)</f>
        <v>1.0510204081632653</v>
      </c>
    </row>
  </sheetData>
  <pageMargins left="0.7" right="0.7" top="0.75" bottom="0.75" header="0.3" footer="0.3"/>
  <drawing r:id="rId1"/>
  <legacyDrawing r:id="rId2"/>
  <oleObjects>
    <oleObject progId="Equation.3" shapeId="2049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B15:F71"/>
  <sheetViews>
    <sheetView topLeftCell="A55" workbookViewId="0">
      <selection activeCell="C61" sqref="C61"/>
    </sheetView>
  </sheetViews>
  <sheetFormatPr baseColWidth="10" defaultRowHeight="15"/>
  <cols>
    <col min="3" max="3" width="11.85546875" bestFit="1" customWidth="1"/>
  </cols>
  <sheetData>
    <row r="15" spans="2:2">
      <c r="B15" s="1" t="s">
        <v>0</v>
      </c>
    </row>
    <row r="17" spans="2:3">
      <c r="B17" t="s">
        <v>51</v>
      </c>
    </row>
    <row r="19" spans="2:3">
      <c r="B19" t="s">
        <v>15</v>
      </c>
      <c r="C19">
        <v>0.45</v>
      </c>
    </row>
    <row r="20" spans="2:3">
      <c r="B20" t="s">
        <v>52</v>
      </c>
      <c r="C20">
        <v>5.2</v>
      </c>
    </row>
    <row r="21" spans="2:3">
      <c r="B21" t="s">
        <v>22</v>
      </c>
      <c r="C21">
        <v>1250</v>
      </c>
    </row>
    <row r="23" spans="2:3">
      <c r="B23" t="s">
        <v>2</v>
      </c>
      <c r="C23">
        <v>3.4799999999999998E-2</v>
      </c>
    </row>
    <row r="24" spans="2:3">
      <c r="B24" t="s">
        <v>25</v>
      </c>
      <c r="C24">
        <v>300</v>
      </c>
    </row>
    <row r="26" spans="2:3">
      <c r="B26" t="s">
        <v>53</v>
      </c>
      <c r="C26">
        <v>5</v>
      </c>
    </row>
    <row r="27" spans="2:3">
      <c r="B27" t="s">
        <v>37</v>
      </c>
      <c r="C27" s="6">
        <v>250000</v>
      </c>
    </row>
    <row r="30" spans="2:3">
      <c r="B30" s="3" t="s">
        <v>4</v>
      </c>
    </row>
    <row r="32" spans="2:3">
      <c r="B32" t="s">
        <v>23</v>
      </c>
    </row>
    <row r="39" spans="2:6">
      <c r="B39" t="s">
        <v>28</v>
      </c>
    </row>
    <row r="42" spans="2:6">
      <c r="E42" s="21" t="s">
        <v>34</v>
      </c>
      <c r="F42" s="22">
        <f>($C$27/($C$21*9.8))-$C$26</f>
        <v>15.408163265306122</v>
      </c>
    </row>
    <row r="46" spans="2:6">
      <c r="B46" t="s">
        <v>55</v>
      </c>
    </row>
    <row r="52" spans="2:5">
      <c r="B52" t="s">
        <v>56</v>
      </c>
    </row>
    <row r="58" spans="2:5" ht="13.5" customHeight="1">
      <c r="B58" t="s">
        <v>59</v>
      </c>
    </row>
    <row r="59" spans="2:5">
      <c r="B59" s="26" t="s">
        <v>54</v>
      </c>
      <c r="C59" s="27" t="s">
        <v>16</v>
      </c>
      <c r="D59" s="27" t="s">
        <v>33</v>
      </c>
      <c r="E59" s="28" t="s">
        <v>58</v>
      </c>
    </row>
    <row r="60" spans="2:5">
      <c r="B60" s="29">
        <v>3.8247476344492779</v>
      </c>
      <c r="C60" s="23">
        <f>(($C$23^$C$19*B60^(2-C19)*$C$21)/($C$20*8^($C$19-1)))*(4*$C$19/(3*$C$19+1))^$C$19</f>
        <v>1180.9818618802549</v>
      </c>
      <c r="D60" s="24">
        <f>((1/((2/$C$19^0.75)*LOG(C60^(1-$C$19/2))-0.4/$C$19^1.2))^2)/4</f>
        <v>4.3006273554827799E-3</v>
      </c>
      <c r="E60" s="25">
        <f>2*D60*B60^2*$C$24/(9.8*$C$23)</f>
        <v>110.6836094312965</v>
      </c>
    </row>
    <row r="62" spans="2:5">
      <c r="D62" s="16" t="s">
        <v>57</v>
      </c>
      <c r="E62" s="17">
        <f>F42-E60</f>
        <v>-95.275446165990388</v>
      </c>
    </row>
    <row r="64" spans="2:5">
      <c r="B64" s="9" t="s">
        <v>9</v>
      </c>
      <c r="C64" s="31">
        <f>B60</f>
        <v>3.8247476344492779</v>
      </c>
    </row>
    <row r="66" spans="2:3">
      <c r="B66" t="s">
        <v>60</v>
      </c>
    </row>
    <row r="68" spans="2:3">
      <c r="B68" t="s">
        <v>25</v>
      </c>
      <c r="C68">
        <f>C24/10</f>
        <v>30</v>
      </c>
    </row>
    <row r="70" spans="2:3">
      <c r="B70" s="9" t="s">
        <v>9</v>
      </c>
      <c r="C70" s="30">
        <v>15.6</v>
      </c>
    </row>
    <row r="71" spans="2:3">
      <c r="B71" t="s">
        <v>61</v>
      </c>
    </row>
  </sheetData>
  <pageMargins left="0.7" right="0.7" top="0.75" bottom="0.75" header="0.3" footer="0.3"/>
  <pageSetup paperSize="9" orientation="portrait" r:id="rId1"/>
  <drawing r:id="rId2"/>
  <legacyDrawing r:id="rId3"/>
  <oleObjects>
    <oleObject progId="Equation.3" shapeId="4097" r:id="rId4"/>
    <oleObject progId="Equation.3" shapeId="4098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UPV-EHU OCW-2017</vt:lpstr>
      <vt:lpstr>1</vt:lpstr>
      <vt:lpstr>2</vt:lpstr>
      <vt:lpstr>3</vt:lpstr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Instalaciones</dc:creator>
  <cp:lastModifiedBy>Joseba</cp:lastModifiedBy>
  <dcterms:created xsi:type="dcterms:W3CDTF">2017-03-02T09:15:01Z</dcterms:created>
  <dcterms:modified xsi:type="dcterms:W3CDTF">2017-04-17T09:48:08Z</dcterms:modified>
</cp:coreProperties>
</file>