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844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<sst xmlns="http://schemas.openxmlformats.org/spreadsheetml/2006/main" count="419" uniqueCount="38">
  <si>
    <t>C</t>
  </si>
  <si>
    <t>M</t>
  </si>
  <si>
    <t>V</t>
  </si>
  <si>
    <t>P</t>
  </si>
  <si>
    <t>S</t>
  </si>
  <si>
    <t>D</t>
  </si>
  <si>
    <t>Edad</t>
  </si>
  <si>
    <t>Hombres</t>
  </si>
  <si>
    <t>Mujeres</t>
  </si>
  <si>
    <t>PASEM2010</t>
  </si>
  <si>
    <t>lx</t>
  </si>
  <si>
    <t>ly</t>
  </si>
  <si>
    <t>5Pxoy</t>
  </si>
  <si>
    <t>5Pz1</t>
  </si>
  <si>
    <t>5Pz2</t>
  </si>
  <si>
    <t>5Pz3</t>
  </si>
  <si>
    <t>Zbk. Ref.</t>
  </si>
  <si>
    <t>Jaiotze Data</t>
  </si>
  <si>
    <t>Sexua</t>
  </si>
  <si>
    <t>Ezkondua 'C' edo Ezkondugabea 'S'</t>
  </si>
  <si>
    <t>Senar-emaztearen jaiotze data</t>
  </si>
  <si>
    <t>Altaren data</t>
  </si>
  <si>
    <t>Jaiotze Data Semea 1</t>
  </si>
  <si>
    <t>Adina 1</t>
  </si>
  <si>
    <t>Jaiotze Data Semea 2</t>
  </si>
  <si>
    <t>Jaiotze Data Semea 3</t>
  </si>
  <si>
    <t>Adina 2</t>
  </si>
  <si>
    <t>Adina 3</t>
  </si>
  <si>
    <t>ADINA</t>
  </si>
  <si>
    <t>Senar-emaztearen Adina</t>
  </si>
  <si>
    <t>Semea1&lt;20</t>
  </si>
  <si>
    <t>Semea2&lt;20</t>
  </si>
  <si>
    <t>Semea3&lt;20</t>
  </si>
  <si>
    <t>Alargun kopurua</t>
  </si>
  <si>
    <t>Zurztasun kopurua</t>
  </si>
  <si>
    <t xml:space="preserve"> Zurztasun prestazioa langile bakoitzeko</t>
  </si>
  <si>
    <t>5 Urtea</t>
  </si>
  <si>
    <t>GUZTIRA: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</si>
</sst>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00000000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"/>
    <numFmt numFmtId="180" formatCode="[$-C0A]dddd\,\ dd&quot; de &quot;mmmm&quot; de &quot;yyyy"/>
  </numFmts>
  <fonts count="41">
    <font>
      <sz val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9">
    <xf numFmtId="0" fontId="0" fillId="0" borderId="0" xfId="0" applyAlignment="1">
      <alignment/>
    </xf>
    <xf numFmtId="0" fontId="1" fillId="0" borderId="10" xfId="51" applyFont="1" applyFill="1" applyBorder="1" applyAlignment="1">
      <alignment horizontal="center" wrapText="1"/>
      <protection/>
    </xf>
    <xf numFmtId="14" fontId="1" fillId="0" borderId="10" xfId="51" applyNumberFormat="1" applyBorder="1" applyAlignment="1">
      <alignment horizontal="center"/>
      <protection/>
    </xf>
    <xf numFmtId="14" fontId="1" fillId="0" borderId="10" xfId="51" applyNumberFormat="1" applyFont="1" applyFill="1" applyBorder="1" applyAlignment="1">
      <alignment horizontal="center" wrapText="1"/>
      <protection/>
    </xf>
    <xf numFmtId="0" fontId="1" fillId="0" borderId="11" xfId="51" applyFont="1" applyFill="1" applyBorder="1" applyAlignment="1">
      <alignment horizontal="center" wrapText="1"/>
      <protection/>
    </xf>
    <xf numFmtId="0" fontId="2" fillId="33" borderId="12" xfId="52" applyFont="1" applyFill="1" applyBorder="1" applyAlignment="1">
      <alignment horizontal="center" vertical="center" wrapText="1"/>
      <protection/>
    </xf>
    <xf numFmtId="14" fontId="2" fillId="33" borderId="12" xfId="52" applyNumberFormat="1" applyFont="1" applyFill="1" applyBorder="1" applyAlignment="1">
      <alignment horizontal="center" vertical="center" wrapText="1"/>
      <protection/>
    </xf>
    <xf numFmtId="14" fontId="2" fillId="33" borderId="13" xfId="52" applyNumberFormat="1" applyFont="1" applyFill="1" applyBorder="1" applyAlignment="1">
      <alignment horizontal="center" vertical="center" wrapText="1"/>
      <protection/>
    </xf>
    <xf numFmtId="175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1" fillId="0" borderId="10" xfId="51" applyNumberFormat="1" applyFont="1" applyFill="1" applyBorder="1" applyAlignment="1">
      <alignment horizontal="center" wrapText="1"/>
      <protection/>
    </xf>
    <xf numFmtId="0" fontId="0" fillId="0" borderId="0" xfId="0" applyAlignment="1">
      <alignment horizontal="center"/>
    </xf>
    <xf numFmtId="1" fontId="0" fillId="0" borderId="0" xfId="0" applyNumberFormat="1" applyAlignment="1">
      <alignment/>
    </xf>
    <xf numFmtId="14" fontId="1" fillId="0" borderId="0" xfId="51" applyNumberFormat="1" applyBorder="1" applyAlignment="1">
      <alignment horizontal="center"/>
      <protection/>
    </xf>
    <xf numFmtId="14" fontId="1" fillId="0" borderId="0" xfId="51" applyNumberFormat="1" applyFont="1" applyFill="1" applyBorder="1" applyAlignment="1">
      <alignment horizontal="center" wrapText="1"/>
      <protection/>
    </xf>
    <xf numFmtId="174" fontId="0" fillId="0" borderId="0" xfId="0" applyNumberFormat="1" applyAlignment="1">
      <alignment/>
    </xf>
    <xf numFmtId="2" fontId="40" fillId="34" borderId="0" xfId="51" applyNumberFormat="1" applyFont="1" applyFill="1" applyBorder="1" applyAlignment="1">
      <alignment horizontal="center"/>
      <protection/>
    </xf>
    <xf numFmtId="174" fontId="2" fillId="34" borderId="0" xfId="51" applyNumberFormat="1" applyFont="1" applyFill="1" applyBorder="1" applyAlignment="1">
      <alignment horizontal="center"/>
      <protection/>
    </xf>
    <xf numFmtId="0" fontId="22" fillId="34" borderId="0" xfId="0" applyFont="1" applyFill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ACTIVOS" xfId="51"/>
    <cellStyle name="Normal_Hoja1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09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3" max="3" width="12.140625" style="0" bestFit="1" customWidth="1"/>
    <col min="24" max="24" width="11.57421875" style="0" bestFit="1" customWidth="1"/>
  </cols>
  <sheetData>
    <row r="1" spans="3:24" ht="12.75">
      <c r="C1" s="9">
        <v>41275</v>
      </c>
      <c r="H1" s="9">
        <v>41275</v>
      </c>
      <c r="J1" s="9">
        <v>41275</v>
      </c>
      <c r="K1" s="9"/>
      <c r="R1" s="11" t="s">
        <v>36</v>
      </c>
      <c r="S1" s="11"/>
      <c r="T1" s="11"/>
      <c r="U1" s="11"/>
      <c r="V1" s="11"/>
      <c r="W1" s="11"/>
      <c r="X1" s="11" t="s">
        <v>36</v>
      </c>
    </row>
    <row r="2" spans="1:24" ht="51">
      <c r="A2" s="5" t="s">
        <v>16</v>
      </c>
      <c r="B2" s="6" t="s">
        <v>17</v>
      </c>
      <c r="C2" s="6" t="s">
        <v>28</v>
      </c>
      <c r="D2" s="5" t="s">
        <v>18</v>
      </c>
      <c r="E2" s="5" t="s">
        <v>19</v>
      </c>
      <c r="F2" s="6" t="s">
        <v>21</v>
      </c>
      <c r="G2" s="6" t="s">
        <v>20</v>
      </c>
      <c r="H2" s="6" t="s">
        <v>29</v>
      </c>
      <c r="I2" s="6" t="s">
        <v>22</v>
      </c>
      <c r="J2" s="6" t="s">
        <v>23</v>
      </c>
      <c r="K2" s="6" t="s">
        <v>30</v>
      </c>
      <c r="L2" s="6" t="s">
        <v>24</v>
      </c>
      <c r="M2" s="6" t="s">
        <v>26</v>
      </c>
      <c r="N2" s="6" t="s">
        <v>31</v>
      </c>
      <c r="O2" s="6" t="s">
        <v>25</v>
      </c>
      <c r="P2" s="6" t="s">
        <v>27</v>
      </c>
      <c r="Q2" s="6" t="s">
        <v>32</v>
      </c>
      <c r="R2" s="7" t="s">
        <v>33</v>
      </c>
      <c r="S2" s="7" t="s">
        <v>12</v>
      </c>
      <c r="T2" s="7" t="s">
        <v>13</v>
      </c>
      <c r="U2" s="7" t="s">
        <v>14</v>
      </c>
      <c r="V2" s="7" t="s">
        <v>15</v>
      </c>
      <c r="W2" s="7" t="s">
        <v>34</v>
      </c>
      <c r="X2" s="7" t="s">
        <v>35</v>
      </c>
    </row>
    <row r="3" spans="1:24" ht="12.75">
      <c r="A3" s="4">
        <v>1</v>
      </c>
      <c r="B3" s="3">
        <v>27339</v>
      </c>
      <c r="C3" s="10">
        <f>($C$1-B3)/365.25</f>
        <v>38.15468856947297</v>
      </c>
      <c r="D3" s="1" t="s">
        <v>1</v>
      </c>
      <c r="E3" s="1" t="s">
        <v>0</v>
      </c>
      <c r="F3" s="3">
        <v>36586</v>
      </c>
      <c r="G3" s="3">
        <v>26185</v>
      </c>
      <c r="H3" s="10">
        <f>($H$1-G3)/365.25</f>
        <v>41.31416837782341</v>
      </c>
      <c r="I3" s="2"/>
      <c r="J3" s="10">
        <f>IF(I3=0,0,(($J$1-I3)/365.25))</f>
        <v>0</v>
      </c>
      <c r="K3" s="10">
        <f>IF(J3&gt;=20,0,J3)</f>
        <v>0</v>
      </c>
      <c r="L3" s="2"/>
      <c r="M3" s="10">
        <f aca="true" t="shared" si="0" ref="M3:M34">IF(L3=0,0,(($J$1-L3)/365.25))</f>
        <v>0</v>
      </c>
      <c r="N3" s="10">
        <f>IF(M3&gt;=20,0,M3)</f>
        <v>0</v>
      </c>
      <c r="O3" s="2"/>
      <c r="P3" s="10">
        <f>IF(O3=0,0,IF(O3&gt;=20,(($J$1-O3)/365.25),0))</f>
        <v>0</v>
      </c>
      <c r="Q3" s="10">
        <f>IF(P3&gt;=20,0,P3)</f>
        <v>0</v>
      </c>
      <c r="R3">
        <f>IF(H3=0,0,(IF(D3="M",VLOOKUP(Hoja1!C3,Hoja2!$A$4:$F$116,6),VLOOKUP(Hoja1!C3,Hoja2!$A$4:$F$116,5))-IF(D3="M",VLOOKUP(Hoja1!C3+5,Hoja2!$A$4:$F$116,6),VLOOKUP(Hoja1!C3+5,Hoja2!$A$4:$F$116,5)))/IF(D3="M",VLOOKUP(Hoja1!C3,Hoja2!$A$4:$F$116,6),VLOOKUP(Hoja1!C3,Hoja2!$A$4:$F$116,5))*(IF(D3="M",VLOOKUP(H3+5,Hoja2!$A$4:$F$116,5),VLOOKUP(H3+5,Hoja2!$A$4:$F$116,6))/IF(D3="M",VLOOKUP(H3,Hoja2!$A$4:$F$116,5),VLOOKUP(H3,Hoja2!$A$4:$F$116,6))))</f>
        <v>0.004868497668104397</v>
      </c>
      <c r="S3">
        <f>IF(D3="M",VLOOKUP(Hoja1!C3+5,Hoja2!$A$4:$F$116,6),VLOOKUP(Hoja1!C3+5,Hoja2!$A$4:$F$116,5))/IF(D3="M",VLOOKUP(Hoja1!C3,Hoja2!$A$4:$F$116,6),VLOOKUP(Hoja1!C3,Hoja2!$A$4:$F$116,5))</f>
        <v>0.9950836113808877</v>
      </c>
      <c r="T3" s="8">
        <f>IF(K3=0,0,(VLOOKUP(Hoja1!K3+5,Hoja2!$A$4:$F$116,5)/VLOOKUP(Hoja1!K3,Hoja2!$A$4:$F$116,5)))</f>
        <v>0</v>
      </c>
      <c r="U3" s="8">
        <f>IF(N3=0,0,(VLOOKUP(Hoja1!N3+5,Hoja2!$A$4:$F$116,5)/VLOOKUP(Hoja1!N3,Hoja2!$A$4:$F$116,5)))</f>
        <v>0</v>
      </c>
      <c r="V3" s="8">
        <f>IF(Q3=0,0,(VLOOKUP(Hoja1!Q3+5,Hoja2!$A$4:$F$116,5)/VLOOKUP(Hoja1!Q3,Hoja2!$A$4:$F$116,5)))</f>
        <v>0</v>
      </c>
      <c r="W3" s="8">
        <f>(1-S3)*(T3+U3+V3)</f>
        <v>0</v>
      </c>
      <c r="X3" s="15">
        <f>(1-S3)*(T3+U3+V3-(T3*U3+T3*V3+U3*V3)+(T3*U3*V3))</f>
        <v>0</v>
      </c>
    </row>
    <row r="4" spans="1:24" ht="12.75">
      <c r="A4" s="4">
        <f aca="true" t="shared" si="1" ref="A4:A35">+A3+1</f>
        <v>2</v>
      </c>
      <c r="B4" s="3">
        <v>27294</v>
      </c>
      <c r="C4" s="10">
        <f aca="true" t="shared" si="2" ref="C4:C67">($C$1-B4)/365.25</f>
        <v>38.27789185489391</v>
      </c>
      <c r="D4" s="1" t="s">
        <v>2</v>
      </c>
      <c r="E4" s="1" t="s">
        <v>0</v>
      </c>
      <c r="F4" s="3">
        <v>36586</v>
      </c>
      <c r="G4" s="3">
        <v>27224</v>
      </c>
      <c r="H4" s="10">
        <f>($H$1-G4)/365.25</f>
        <v>38.469541409993155</v>
      </c>
      <c r="I4" s="2"/>
      <c r="J4" s="10">
        <f>IF(I4=0,0,(($J$1-I4)/365.25))</f>
        <v>0</v>
      </c>
      <c r="K4" s="10">
        <f aca="true" t="shared" si="3" ref="K4:K67">IF(J4&gt;=20,0,J4)</f>
        <v>0</v>
      </c>
      <c r="L4" s="2"/>
      <c r="M4" s="10">
        <f t="shared" si="0"/>
        <v>0</v>
      </c>
      <c r="N4" s="10">
        <f aca="true" t="shared" si="4" ref="N4:N67">IF(M4&gt;=20,0,M4)</f>
        <v>0</v>
      </c>
      <c r="O4" s="2"/>
      <c r="P4" s="10">
        <f aca="true" t="shared" si="5" ref="P4:P35">IF(O4=0,0,(($J$1-O4)/365.25))</f>
        <v>0</v>
      </c>
      <c r="Q4" s="10">
        <f aca="true" t="shared" si="6" ref="Q4:Q67">IF(P4&gt;=20,0,P4)</f>
        <v>0</v>
      </c>
      <c r="R4">
        <f>IF(H4=0,0,(IF(D4="M",VLOOKUP(Hoja1!C4,Hoja2!$A$4:$F$116,6),VLOOKUP(Hoja1!C4,Hoja2!$A$4:$F$116,5))-IF(D4="M",VLOOKUP(Hoja1!C4+5,Hoja2!$A$4:$F$116,6),VLOOKUP(Hoja1!C4+5,Hoja2!$A$4:$F$116,5)))/IF(D4="M",VLOOKUP(Hoja1!C4,Hoja2!$A$4:$F$116,6),VLOOKUP(Hoja1!C4,Hoja2!$A$4:$F$116,5))*(IF(D4="M",VLOOKUP(H4+5,Hoja2!$A$4:$F$116,5),VLOOKUP(H4+5,Hoja2!$A$4:$F$116,6))/IF(D4="M",VLOOKUP(H4,Hoja2!$A$4:$F$116,5),VLOOKUP(H4,Hoja2!$A$4:$F$116,6))))</f>
        <v>0.007018431574659031</v>
      </c>
      <c r="S4">
        <f>IF(D4="M",VLOOKUP(Hoja1!C4+5,Hoja2!$A$4:$F$116,6),VLOOKUP(Hoja1!C4+5,Hoja2!$A$4:$F$116,5))/IF(D4="M",VLOOKUP(Hoja1!C4,Hoja2!$A$4:$F$116,6),VLOOKUP(Hoja1!C4,Hoja2!$A$4:$F$116,5))</f>
        <v>0.9929468926084317</v>
      </c>
      <c r="T4" s="8">
        <f>IF(K4=0,0,(VLOOKUP(Hoja1!K4+5,Hoja2!$A$4:$F$116,5)/VLOOKUP(Hoja1!K4,Hoja2!$A$4:$F$116,5)))</f>
        <v>0</v>
      </c>
      <c r="U4" s="8">
        <f>IF(N4=0,0,(VLOOKUP(Hoja1!N4+5,Hoja2!$A$4:$F$116,5)/VLOOKUP(Hoja1!N4,Hoja2!$A$4:$F$116,5)))</f>
        <v>0</v>
      </c>
      <c r="V4" s="8">
        <f>IF(Q4=0,0,(VLOOKUP(Hoja1!Q4+5,Hoja2!$A$4:$F$116,5)/VLOOKUP(Hoja1!Q4,Hoja2!$A$4:$F$116,5)))</f>
        <v>0</v>
      </c>
      <c r="W4" s="8">
        <f aca="true" t="shared" si="7" ref="W4:W67">(1-S4)*(T4+U4+V4)</f>
        <v>0</v>
      </c>
      <c r="X4" s="15">
        <f aca="true" t="shared" si="8" ref="X4:X67">(1-S4)*(T4+U4+V4-(T4*U4+T4*V4+U4*V4)+(T4*U4*V4))</f>
        <v>0</v>
      </c>
    </row>
    <row r="5" spans="1:24" ht="12.75">
      <c r="A5" s="4">
        <f t="shared" si="1"/>
        <v>3</v>
      </c>
      <c r="B5" s="3">
        <v>26805</v>
      </c>
      <c r="C5" s="10">
        <f t="shared" si="2"/>
        <v>39.61670088980151</v>
      </c>
      <c r="D5" s="1" t="s">
        <v>1</v>
      </c>
      <c r="E5" s="1" t="s">
        <v>0</v>
      </c>
      <c r="F5" s="3">
        <v>36586</v>
      </c>
      <c r="G5" s="3">
        <v>26373</v>
      </c>
      <c r="H5" s="10">
        <f>($H$1-G5)/365.25</f>
        <v>40.799452429842574</v>
      </c>
      <c r="I5" s="3">
        <v>38725</v>
      </c>
      <c r="J5" s="10">
        <f>IF(I5=0,0,(($J$1-I5)/365.25))</f>
        <v>6.981519507186858</v>
      </c>
      <c r="K5" s="10">
        <f t="shared" si="3"/>
        <v>6.981519507186858</v>
      </c>
      <c r="L5" s="2"/>
      <c r="M5" s="10">
        <f t="shared" si="0"/>
        <v>0</v>
      </c>
      <c r="N5" s="10">
        <f t="shared" si="4"/>
        <v>0</v>
      </c>
      <c r="O5" s="2"/>
      <c r="P5" s="10">
        <f t="shared" si="5"/>
        <v>0</v>
      </c>
      <c r="Q5" s="10">
        <f t="shared" si="6"/>
        <v>0</v>
      </c>
      <c r="R5">
        <f>IF(H5=0,0,(IF(D5="M",VLOOKUP(Hoja1!C5,Hoja2!$A$4:$F$116,6),VLOOKUP(Hoja1!C5,Hoja2!$A$4:$F$116,5))-IF(D5="M",VLOOKUP(Hoja1!C5+5,Hoja2!$A$4:$F$116,6),VLOOKUP(Hoja1!C5+5,Hoja2!$A$4:$F$116,5)))/IF(D5="M",VLOOKUP(Hoja1!C5,Hoja2!$A$4:$F$116,6),VLOOKUP(Hoja1!C5,Hoja2!$A$4:$F$116,5))*(IF(D5="M",VLOOKUP(H5+5,Hoja2!$A$4:$F$116,5),VLOOKUP(H5+5,Hoja2!$A$4:$F$116,6))/IF(D5="M",VLOOKUP(H5,Hoja2!$A$4:$F$116,5),VLOOKUP(H5,Hoja2!$A$4:$F$116,6))))</f>
        <v>0.0055034239184025965</v>
      </c>
      <c r="S5">
        <f>IF(D5="M",VLOOKUP(Hoja1!C5+5,Hoja2!$A$4:$F$116,6),VLOOKUP(Hoja1!C5+5,Hoja2!$A$4:$F$116,5))/IF(D5="M",VLOOKUP(Hoja1!C5,Hoja2!$A$4:$F$116,6),VLOOKUP(Hoja1!C5,Hoja2!$A$4:$F$116,5))</f>
        <v>0.9944482829764346</v>
      </c>
      <c r="T5" s="8">
        <f>IF(K5=0,0,(VLOOKUP(Hoja1!K5+5,Hoja2!$A$4:$F$116,5)/VLOOKUP(Hoja1!K5,Hoja2!$A$4:$F$116,5)))</f>
        <v>0.9991712747364826</v>
      </c>
      <c r="U5" s="8">
        <f>IF(N5=0,0,(VLOOKUP(Hoja1!N5+5,Hoja2!$A$4:$F$116,5)/VLOOKUP(Hoja1!N5,Hoja2!$A$4:$F$116,5)))</f>
        <v>0</v>
      </c>
      <c r="V5" s="8">
        <f>IF(Q5=0,0,(VLOOKUP(Hoja1!Q5+5,Hoja2!$A$4:$F$116,5)/VLOOKUP(Hoja1!Q5,Hoja2!$A$4:$F$116,5)))</f>
        <v>0</v>
      </c>
      <c r="W5" s="8">
        <f t="shared" si="7"/>
        <v>0.005547116175412055</v>
      </c>
      <c r="X5" s="15">
        <f t="shared" si="8"/>
        <v>0.005547116175412055</v>
      </c>
    </row>
    <row r="6" spans="1:24" ht="12.75">
      <c r="A6" s="4">
        <f t="shared" si="1"/>
        <v>4</v>
      </c>
      <c r="B6" s="3">
        <v>24657</v>
      </c>
      <c r="C6" s="10">
        <f t="shared" si="2"/>
        <v>45.497604380561256</v>
      </c>
      <c r="D6" s="1" t="s">
        <v>1</v>
      </c>
      <c r="E6" s="1" t="s">
        <v>4</v>
      </c>
      <c r="F6" s="3">
        <v>36586</v>
      </c>
      <c r="G6" s="2"/>
      <c r="H6" s="10"/>
      <c r="I6" s="2"/>
      <c r="J6" s="10">
        <f aca="true" t="shared" si="9" ref="J6:J69">IF(I6=0,0,(($J$1-I6)/365.25))</f>
        <v>0</v>
      </c>
      <c r="K6" s="10">
        <f t="shared" si="3"/>
        <v>0</v>
      </c>
      <c r="L6" s="2"/>
      <c r="M6" s="10">
        <f t="shared" si="0"/>
        <v>0</v>
      </c>
      <c r="N6" s="10">
        <f t="shared" si="4"/>
        <v>0</v>
      </c>
      <c r="O6" s="2"/>
      <c r="P6" s="10">
        <f t="shared" si="5"/>
        <v>0</v>
      </c>
      <c r="Q6" s="10">
        <f t="shared" si="6"/>
        <v>0</v>
      </c>
      <c r="R6">
        <f>IF(H6=0,0,(IF(D6="M",VLOOKUP(Hoja1!C6,Hoja2!$A$4:$F$116,6),VLOOKUP(Hoja1!C6,Hoja2!$A$4:$F$116,5))-IF(D6="M",VLOOKUP(Hoja1!C6+5,Hoja2!$A$4:$F$116,6),VLOOKUP(Hoja1!C6+5,Hoja2!$A$4:$F$116,5)))/IF(D6="M",VLOOKUP(Hoja1!C6,Hoja2!$A$4:$F$116,6),VLOOKUP(Hoja1!C6,Hoja2!$A$4:$F$116,5))*(IF(D6="M",VLOOKUP(H6+5,Hoja2!$A$4:$F$116,5),VLOOKUP(H6+5,Hoja2!$A$4:$F$116,6))/IF(D6="M",VLOOKUP(H6,Hoja2!$A$4:$F$116,5),VLOOKUP(H6,Hoja2!$A$4:$F$116,6))))</f>
        <v>0</v>
      </c>
      <c r="S6">
        <f>IF(D6="M",VLOOKUP(Hoja1!C6+5,Hoja2!$A$4:$F$116,6),VLOOKUP(Hoja1!C6+5,Hoja2!$A$4:$F$116,5))/IF(D6="M",VLOOKUP(Hoja1!C6,Hoja2!$A$4:$F$116,6),VLOOKUP(Hoja1!C6,Hoja2!$A$4:$F$116,5))</f>
        <v>0.99065698844152</v>
      </c>
      <c r="T6" s="8">
        <f>IF(K6=0,0,(VLOOKUP(Hoja1!K6+5,Hoja2!$A$4:$F$116,5)/VLOOKUP(Hoja1!K6,Hoja2!$A$4:$F$116,5)))</f>
        <v>0</v>
      </c>
      <c r="U6" s="8">
        <f>IF(N6=0,0,(VLOOKUP(Hoja1!N6+5,Hoja2!$A$4:$F$116,5)/VLOOKUP(Hoja1!N6,Hoja2!$A$4:$F$116,5)))</f>
        <v>0</v>
      </c>
      <c r="V6" s="8">
        <f>IF(Q6=0,0,(VLOOKUP(Hoja1!Q6+5,Hoja2!$A$4:$F$116,5)/VLOOKUP(Hoja1!Q6,Hoja2!$A$4:$F$116,5)))</f>
        <v>0</v>
      </c>
      <c r="W6" s="8">
        <f t="shared" si="7"/>
        <v>0</v>
      </c>
      <c r="X6" s="15">
        <f t="shared" si="8"/>
        <v>0</v>
      </c>
    </row>
    <row r="7" spans="1:24" ht="12.75">
      <c r="A7" s="4">
        <f t="shared" si="1"/>
        <v>5</v>
      </c>
      <c r="B7" s="3">
        <v>27007</v>
      </c>
      <c r="C7" s="10">
        <f t="shared" si="2"/>
        <v>39.063655030800824</v>
      </c>
      <c r="D7" s="1" t="s">
        <v>1</v>
      </c>
      <c r="E7" s="1" t="s">
        <v>4</v>
      </c>
      <c r="F7" s="3">
        <v>36586</v>
      </c>
      <c r="G7" s="2"/>
      <c r="H7" s="10"/>
      <c r="I7" s="3">
        <v>39510</v>
      </c>
      <c r="J7" s="10">
        <f t="shared" si="9"/>
        <v>4.832306639288158</v>
      </c>
      <c r="K7" s="10">
        <f t="shared" si="3"/>
        <v>4.832306639288158</v>
      </c>
      <c r="L7" s="2"/>
      <c r="M7" s="10">
        <f t="shared" si="0"/>
        <v>0</v>
      </c>
      <c r="N7" s="10">
        <f t="shared" si="4"/>
        <v>0</v>
      </c>
      <c r="O7" s="2"/>
      <c r="P7" s="10">
        <f t="shared" si="5"/>
        <v>0</v>
      </c>
      <c r="Q7" s="10">
        <f t="shared" si="6"/>
        <v>0</v>
      </c>
      <c r="R7">
        <f>IF(H7=0,0,(IF(D7="M",VLOOKUP(Hoja1!C7,Hoja2!$A$4:$F$116,6),VLOOKUP(Hoja1!C7,Hoja2!$A$4:$F$116,5))-IF(D7="M",VLOOKUP(Hoja1!C7+5,Hoja2!$A$4:$F$116,6),VLOOKUP(Hoja1!C7+5,Hoja2!$A$4:$F$116,5)))/IF(D7="M",VLOOKUP(Hoja1!C7,Hoja2!$A$4:$F$116,6),VLOOKUP(Hoja1!C7,Hoja2!$A$4:$F$116,5))*(IF(D7="M",VLOOKUP(H7+5,Hoja2!$A$4:$F$116,5),VLOOKUP(H7+5,Hoja2!$A$4:$F$116,6))/IF(D7="M",VLOOKUP(H7,Hoja2!$A$4:$F$116,5),VLOOKUP(H7,Hoja2!$A$4:$F$116,6))))</f>
        <v>0</v>
      </c>
      <c r="S7">
        <f>IF(D7="M",VLOOKUP(Hoja1!C7+5,Hoja2!$A$4:$F$116,6),VLOOKUP(Hoja1!C7+5,Hoja2!$A$4:$F$116,5))/IF(D7="M",VLOOKUP(Hoja1!C7,Hoja2!$A$4:$F$116,6),VLOOKUP(Hoja1!C7,Hoja2!$A$4:$F$116,5))</f>
        <v>0.9944482829764346</v>
      </c>
      <c r="T7" s="8">
        <f>IF(K7=0,0,(VLOOKUP(Hoja1!K7+5,Hoja2!$A$4:$F$116,5)/VLOOKUP(Hoja1!K7,Hoja2!$A$4:$F$116,5)))</f>
        <v>0.9990633491542731</v>
      </c>
      <c r="U7" s="8">
        <f>IF(N7=0,0,(VLOOKUP(Hoja1!N7+5,Hoja2!$A$4:$F$116,5)/VLOOKUP(Hoja1!N7,Hoja2!$A$4:$F$116,5)))</f>
        <v>0</v>
      </c>
      <c r="V7" s="8">
        <f>IF(Q7=0,0,(VLOOKUP(Hoja1!Q7+5,Hoja2!$A$4:$F$116,5)/VLOOKUP(Hoja1!Q7,Hoja2!$A$4:$F$116,5)))</f>
        <v>0</v>
      </c>
      <c r="W7" s="8">
        <f t="shared" si="7"/>
        <v>0.005546517003120024</v>
      </c>
      <c r="X7" s="15">
        <f t="shared" si="8"/>
        <v>0.005546517003120024</v>
      </c>
    </row>
    <row r="8" spans="1:24" ht="12.75">
      <c r="A8" s="4">
        <f t="shared" si="1"/>
        <v>6</v>
      </c>
      <c r="B8" s="3">
        <v>25615</v>
      </c>
      <c r="C8" s="10">
        <f t="shared" si="2"/>
        <v>42.874743326488705</v>
      </c>
      <c r="D8" s="1" t="s">
        <v>2</v>
      </c>
      <c r="E8" s="1" t="s">
        <v>4</v>
      </c>
      <c r="F8" s="3">
        <v>36586</v>
      </c>
      <c r="G8" s="2"/>
      <c r="H8" s="10"/>
      <c r="I8" s="2"/>
      <c r="J8" s="10">
        <f t="shared" si="9"/>
        <v>0</v>
      </c>
      <c r="K8" s="10">
        <f t="shared" si="3"/>
        <v>0</v>
      </c>
      <c r="L8" s="2"/>
      <c r="M8" s="10">
        <f t="shared" si="0"/>
        <v>0</v>
      </c>
      <c r="N8" s="10">
        <f t="shared" si="4"/>
        <v>0</v>
      </c>
      <c r="O8" s="2"/>
      <c r="P8" s="10">
        <f t="shared" si="5"/>
        <v>0</v>
      </c>
      <c r="Q8" s="10">
        <f t="shared" si="6"/>
        <v>0</v>
      </c>
      <c r="R8">
        <f>IF(H8=0,0,(IF(D8="M",VLOOKUP(Hoja1!C8,Hoja2!$A$4:$F$116,6),VLOOKUP(Hoja1!C8,Hoja2!$A$4:$F$116,5))-IF(D8="M",VLOOKUP(Hoja1!C8+5,Hoja2!$A$4:$F$116,6),VLOOKUP(Hoja1!C8+5,Hoja2!$A$4:$F$116,5)))/IF(D8="M",VLOOKUP(Hoja1!C8,Hoja2!$A$4:$F$116,6),VLOOKUP(Hoja1!C8,Hoja2!$A$4:$F$116,5))*(IF(D8="M",VLOOKUP(H8+5,Hoja2!$A$4:$F$116,5),VLOOKUP(H8+5,Hoja2!$A$4:$F$116,6))/IF(D8="M",VLOOKUP(H8,Hoja2!$A$4:$F$116,5),VLOOKUP(H8,Hoja2!$A$4:$F$116,6))))</f>
        <v>0</v>
      </c>
      <c r="S8">
        <f>IF(D8="M",VLOOKUP(Hoja1!C8+5,Hoja2!$A$4:$F$116,6),VLOOKUP(Hoja1!C8+5,Hoja2!$A$4:$F$116,5))/IF(D8="M",VLOOKUP(Hoja1!C8,Hoja2!$A$4:$F$116,6),VLOOKUP(Hoja1!C8,Hoja2!$A$4:$F$116,5))</f>
        <v>0.9890717604410372</v>
      </c>
      <c r="T8" s="8">
        <f>IF(K8=0,0,(VLOOKUP(Hoja1!K8+5,Hoja2!$A$4:$F$116,5)/VLOOKUP(Hoja1!K8,Hoja2!$A$4:$F$116,5)))</f>
        <v>0</v>
      </c>
      <c r="U8" s="8">
        <f>IF(N8=0,0,(VLOOKUP(Hoja1!N8+5,Hoja2!$A$4:$F$116,5)/VLOOKUP(Hoja1!N8,Hoja2!$A$4:$F$116,5)))</f>
        <v>0</v>
      </c>
      <c r="V8" s="8">
        <f>IF(Q8=0,0,(VLOOKUP(Hoja1!Q8+5,Hoja2!$A$4:$F$116,5)/VLOOKUP(Hoja1!Q8,Hoja2!$A$4:$F$116,5)))</f>
        <v>0</v>
      </c>
      <c r="W8" s="8">
        <f t="shared" si="7"/>
        <v>0</v>
      </c>
      <c r="X8" s="15">
        <f t="shared" si="8"/>
        <v>0</v>
      </c>
    </row>
    <row r="9" spans="1:24" ht="12.75">
      <c r="A9" s="4">
        <f t="shared" si="1"/>
        <v>7</v>
      </c>
      <c r="B9" s="3">
        <v>26432</v>
      </c>
      <c r="C9" s="10">
        <f t="shared" si="2"/>
        <v>40.63791923340178</v>
      </c>
      <c r="D9" s="1" t="s">
        <v>1</v>
      </c>
      <c r="E9" s="1" t="s">
        <v>4</v>
      </c>
      <c r="F9" s="3">
        <v>36586</v>
      </c>
      <c r="G9" s="2"/>
      <c r="H9" s="10"/>
      <c r="I9" s="2"/>
      <c r="J9" s="10">
        <f t="shared" si="9"/>
        <v>0</v>
      </c>
      <c r="K9" s="10">
        <f t="shared" si="3"/>
        <v>0</v>
      </c>
      <c r="L9" s="2"/>
      <c r="M9" s="10">
        <f t="shared" si="0"/>
        <v>0</v>
      </c>
      <c r="N9" s="10">
        <f t="shared" si="4"/>
        <v>0</v>
      </c>
      <c r="O9" s="2"/>
      <c r="P9" s="10">
        <f t="shared" si="5"/>
        <v>0</v>
      </c>
      <c r="Q9" s="10">
        <f t="shared" si="6"/>
        <v>0</v>
      </c>
      <c r="R9">
        <f>IF(H9=0,0,(IF(D9="M",VLOOKUP(Hoja1!C9,Hoja2!$A$4:$F$116,6),VLOOKUP(Hoja1!C9,Hoja2!$A$4:$F$116,5))-IF(D9="M",VLOOKUP(Hoja1!C9+5,Hoja2!$A$4:$F$116,6),VLOOKUP(Hoja1!C9+5,Hoja2!$A$4:$F$116,5)))/IF(D9="M",VLOOKUP(Hoja1!C9,Hoja2!$A$4:$F$116,6),VLOOKUP(Hoja1!C9,Hoja2!$A$4:$F$116,5))*(IF(D9="M",VLOOKUP(H9+5,Hoja2!$A$4:$F$116,5),VLOOKUP(H9+5,Hoja2!$A$4:$F$116,6))/IF(D9="M",VLOOKUP(H9,Hoja2!$A$4:$F$116,5),VLOOKUP(H9,Hoja2!$A$4:$F$116,6))))</f>
        <v>0</v>
      </c>
      <c r="S9">
        <f>IF(D9="M",VLOOKUP(Hoja1!C9+5,Hoja2!$A$4:$F$116,6),VLOOKUP(Hoja1!C9+5,Hoja2!$A$4:$F$116,5))/IF(D9="M",VLOOKUP(Hoja1!C9,Hoja2!$A$4:$F$116,6),VLOOKUP(Hoja1!C9,Hoja2!$A$4:$F$116,5))</f>
        <v>0.9938222441254968</v>
      </c>
      <c r="T9" s="8">
        <f>IF(K9=0,0,(VLOOKUP(Hoja1!K9+5,Hoja2!$A$4:$F$116,5)/VLOOKUP(Hoja1!K9,Hoja2!$A$4:$F$116,5)))</f>
        <v>0</v>
      </c>
      <c r="U9" s="8">
        <f>IF(N9=0,0,(VLOOKUP(Hoja1!N9+5,Hoja2!$A$4:$F$116,5)/VLOOKUP(Hoja1!N9,Hoja2!$A$4:$F$116,5)))</f>
        <v>0</v>
      </c>
      <c r="V9" s="8">
        <f>IF(Q9=0,0,(VLOOKUP(Hoja1!Q9+5,Hoja2!$A$4:$F$116,5)/VLOOKUP(Hoja1!Q9,Hoja2!$A$4:$F$116,5)))</f>
        <v>0</v>
      </c>
      <c r="W9" s="8">
        <f t="shared" si="7"/>
        <v>0</v>
      </c>
      <c r="X9" s="15">
        <f t="shared" si="8"/>
        <v>0</v>
      </c>
    </row>
    <row r="10" spans="1:24" ht="12.75">
      <c r="A10" s="4">
        <f t="shared" si="1"/>
        <v>8</v>
      </c>
      <c r="B10" s="3">
        <v>27119</v>
      </c>
      <c r="C10" s="10">
        <f t="shared" si="2"/>
        <v>38.757015742642025</v>
      </c>
      <c r="D10" s="1" t="s">
        <v>2</v>
      </c>
      <c r="E10" s="1" t="s">
        <v>4</v>
      </c>
      <c r="F10" s="3">
        <v>36586</v>
      </c>
      <c r="G10" s="2"/>
      <c r="H10" s="10"/>
      <c r="I10" s="3">
        <v>38241</v>
      </c>
      <c r="J10" s="10">
        <f t="shared" si="9"/>
        <v>8.306639288158795</v>
      </c>
      <c r="K10" s="10">
        <f t="shared" si="3"/>
        <v>8.306639288158795</v>
      </c>
      <c r="L10" s="2"/>
      <c r="M10" s="10">
        <f t="shared" si="0"/>
        <v>0</v>
      </c>
      <c r="N10" s="10">
        <f t="shared" si="4"/>
        <v>0</v>
      </c>
      <c r="O10" s="2"/>
      <c r="P10" s="10">
        <f t="shared" si="5"/>
        <v>0</v>
      </c>
      <c r="Q10" s="10">
        <f t="shared" si="6"/>
        <v>0</v>
      </c>
      <c r="R10">
        <f>IF(H10=0,0,(IF(D10="M",VLOOKUP(Hoja1!C10,Hoja2!$A$4:$F$116,6),VLOOKUP(Hoja1!C10,Hoja2!$A$4:$F$116,5))-IF(D10="M",VLOOKUP(Hoja1!C10+5,Hoja2!$A$4:$F$116,6),VLOOKUP(Hoja1!C10+5,Hoja2!$A$4:$F$116,5)))/IF(D10="M",VLOOKUP(Hoja1!C10,Hoja2!$A$4:$F$116,6),VLOOKUP(Hoja1!C10,Hoja2!$A$4:$F$116,5))*(IF(D10="M",VLOOKUP(H10+5,Hoja2!$A$4:$F$116,5),VLOOKUP(H10+5,Hoja2!$A$4:$F$116,6))/IF(D10="M",VLOOKUP(H10,Hoja2!$A$4:$F$116,5),VLOOKUP(H10,Hoja2!$A$4:$F$116,6))))</f>
        <v>0</v>
      </c>
      <c r="S10">
        <f>IF(D10="M",VLOOKUP(Hoja1!C10+5,Hoja2!$A$4:$F$116,6),VLOOKUP(Hoja1!C10+5,Hoja2!$A$4:$F$116,5))/IF(D10="M",VLOOKUP(Hoja1!C10,Hoja2!$A$4:$F$116,6),VLOOKUP(Hoja1!C10,Hoja2!$A$4:$F$116,5))</f>
        <v>0.9929468926084317</v>
      </c>
      <c r="T10" s="8">
        <f>IF(K10=0,0,(VLOOKUP(Hoja1!K10+5,Hoja2!$A$4:$F$116,5)/VLOOKUP(Hoja1!K10,Hoja2!$A$4:$F$116,5)))</f>
        <v>0.9990903292767259</v>
      </c>
      <c r="U10" s="8">
        <f>IF(N10=0,0,(VLOOKUP(Hoja1!N10+5,Hoja2!$A$4:$F$116,5)/VLOOKUP(Hoja1!N10,Hoja2!$A$4:$F$116,5)))</f>
        <v>0</v>
      </c>
      <c r="V10" s="8">
        <f>IF(Q10=0,0,(VLOOKUP(Hoja1!Q10+5,Hoja2!$A$4:$F$116,5)/VLOOKUP(Hoja1!Q10,Hoja2!$A$4:$F$116,5)))</f>
        <v>0</v>
      </c>
      <c r="W10" s="8">
        <f t="shared" si="7"/>
        <v>0.007046691386266063</v>
      </c>
      <c r="X10" s="15">
        <f t="shared" si="8"/>
        <v>0.007046691386266063</v>
      </c>
    </row>
    <row r="11" spans="1:24" ht="12.75">
      <c r="A11" s="4">
        <f t="shared" si="1"/>
        <v>9</v>
      </c>
      <c r="B11" s="3">
        <v>25950</v>
      </c>
      <c r="C11" s="10">
        <f t="shared" si="2"/>
        <v>41.95756331279945</v>
      </c>
      <c r="D11" s="1" t="s">
        <v>2</v>
      </c>
      <c r="E11" s="1" t="s">
        <v>0</v>
      </c>
      <c r="F11" s="3">
        <v>36587</v>
      </c>
      <c r="G11" s="3">
        <v>26481</v>
      </c>
      <c r="H11" s="10">
        <f>($H$1-G11)/365.25</f>
        <v>40.50376454483231</v>
      </c>
      <c r="I11" s="2"/>
      <c r="J11" s="10">
        <f t="shared" si="9"/>
        <v>0</v>
      </c>
      <c r="K11" s="10">
        <f t="shared" si="3"/>
        <v>0</v>
      </c>
      <c r="L11" s="2"/>
      <c r="M11" s="10">
        <f t="shared" si="0"/>
        <v>0</v>
      </c>
      <c r="N11" s="10">
        <f t="shared" si="4"/>
        <v>0</v>
      </c>
      <c r="O11" s="2"/>
      <c r="P11" s="10">
        <f t="shared" si="5"/>
        <v>0</v>
      </c>
      <c r="Q11" s="10">
        <f t="shared" si="6"/>
        <v>0</v>
      </c>
      <c r="R11">
        <f>IF(H11=0,0,(IF(D11="M",VLOOKUP(Hoja1!C11,Hoja2!$A$4:$F$116,6),VLOOKUP(Hoja1!C11,Hoja2!$A$4:$F$116,5))-IF(D11="M",VLOOKUP(Hoja1!C11+5,Hoja2!$A$4:$F$116,6),VLOOKUP(Hoja1!C11+5,Hoja2!$A$4:$F$116,5)))/IF(D11="M",VLOOKUP(Hoja1!C11,Hoja2!$A$4:$F$116,6),VLOOKUP(Hoja1!C11,Hoja2!$A$4:$F$116,5))*(IF(D11="M",VLOOKUP(H11+5,Hoja2!$A$4:$F$116,5),VLOOKUP(H11+5,Hoja2!$A$4:$F$116,6))/IF(D11="M",VLOOKUP(H11,Hoja2!$A$4:$F$116,5),VLOOKUP(H11,Hoja2!$A$4:$F$116,6))))</f>
        <v>0.009680905252062489</v>
      </c>
      <c r="S11">
        <f>IF(D11="M",VLOOKUP(Hoja1!C11+5,Hoja2!$A$4:$F$116,6),VLOOKUP(Hoja1!C11+5,Hoja2!$A$4:$F$116,5))/IF(D11="M",VLOOKUP(Hoja1!C11,Hoja2!$A$4:$F$116,6),VLOOKUP(Hoja1!C11,Hoja2!$A$4:$F$116,5))</f>
        <v>0.9902589167134399</v>
      </c>
      <c r="T11" s="8">
        <f>IF(K11=0,0,(VLOOKUP(Hoja1!K11+5,Hoja2!$A$4:$F$116,5)/VLOOKUP(Hoja1!K11,Hoja2!$A$4:$F$116,5)))</f>
        <v>0</v>
      </c>
      <c r="U11" s="8">
        <f>IF(N11=0,0,(VLOOKUP(Hoja1!N11+5,Hoja2!$A$4:$F$116,5)/VLOOKUP(Hoja1!N11,Hoja2!$A$4:$F$116,5)))</f>
        <v>0</v>
      </c>
      <c r="V11" s="8">
        <f>IF(Q11=0,0,(VLOOKUP(Hoja1!Q11+5,Hoja2!$A$4:$F$116,5)/VLOOKUP(Hoja1!Q11,Hoja2!$A$4:$F$116,5)))</f>
        <v>0</v>
      </c>
      <c r="W11" s="8">
        <f t="shared" si="7"/>
        <v>0</v>
      </c>
      <c r="X11" s="15">
        <f t="shared" si="8"/>
        <v>0</v>
      </c>
    </row>
    <row r="12" spans="1:24" ht="12.75">
      <c r="A12" s="4">
        <f t="shared" si="1"/>
        <v>10</v>
      </c>
      <c r="B12" s="3">
        <v>25790</v>
      </c>
      <c r="C12" s="10">
        <f t="shared" si="2"/>
        <v>42.39561943874059</v>
      </c>
      <c r="D12" s="1" t="s">
        <v>1</v>
      </c>
      <c r="E12" s="1" t="s">
        <v>0</v>
      </c>
      <c r="F12" s="3">
        <v>36586</v>
      </c>
      <c r="G12" s="3">
        <v>25386</v>
      </c>
      <c r="H12" s="10">
        <f>($H$1-G12)/365.25</f>
        <v>43.501711156741955</v>
      </c>
      <c r="I12" s="3">
        <v>38759</v>
      </c>
      <c r="J12" s="10">
        <f t="shared" si="9"/>
        <v>6.888432580424367</v>
      </c>
      <c r="K12" s="10">
        <f t="shared" si="3"/>
        <v>6.888432580424367</v>
      </c>
      <c r="L12" s="2"/>
      <c r="M12" s="10">
        <f t="shared" si="0"/>
        <v>0</v>
      </c>
      <c r="N12" s="10">
        <f t="shared" si="4"/>
        <v>0</v>
      </c>
      <c r="O12" s="2"/>
      <c r="P12" s="10">
        <f t="shared" si="5"/>
        <v>0</v>
      </c>
      <c r="Q12" s="10">
        <f t="shared" si="6"/>
        <v>0</v>
      </c>
      <c r="R12">
        <f>IF(H12=0,0,(IF(D12="M",VLOOKUP(Hoja1!C12,Hoja2!$A$4:$F$116,6),VLOOKUP(Hoja1!C12,Hoja2!$A$4:$F$116,5))-IF(D12="M",VLOOKUP(Hoja1!C12+5,Hoja2!$A$4:$F$116,6),VLOOKUP(Hoja1!C12+5,Hoja2!$A$4:$F$116,5)))/IF(D12="M",VLOOKUP(Hoja1!C12,Hoja2!$A$4:$F$116,6),VLOOKUP(Hoja1!C12,Hoja2!$A$4:$F$116,5))*(IF(D12="M",VLOOKUP(H12+5,Hoja2!$A$4:$F$116,5),VLOOKUP(H12+5,Hoja2!$A$4:$F$116,6))/IF(D12="M",VLOOKUP(H12,Hoja2!$A$4:$F$116,5),VLOOKUP(H12,Hoja2!$A$4:$F$116,6))))</f>
        <v>0.007278943015939808</v>
      </c>
      <c r="S12">
        <f>IF(D12="M",VLOOKUP(Hoja1!C12+5,Hoja2!$A$4:$F$116,6),VLOOKUP(Hoja1!C12+5,Hoja2!$A$4:$F$116,5))/IF(D12="M",VLOOKUP(Hoja1!C12,Hoja2!$A$4:$F$116,6),VLOOKUP(Hoja1!C12,Hoja2!$A$4:$F$116,5))</f>
        <v>0.9926307551088486</v>
      </c>
      <c r="T12" s="8">
        <f>IF(K12=0,0,(VLOOKUP(Hoja1!K12+5,Hoja2!$A$4:$F$116,5)/VLOOKUP(Hoja1!K12,Hoja2!$A$4:$F$116,5)))</f>
        <v>0.9991712747364826</v>
      </c>
      <c r="U12" s="8">
        <f>IF(N12=0,0,(VLOOKUP(Hoja1!N12+5,Hoja2!$A$4:$F$116,5)/VLOOKUP(Hoja1!N12,Hoja2!$A$4:$F$116,5)))</f>
        <v>0</v>
      </c>
      <c r="V12" s="8">
        <f>IF(Q12=0,0,(VLOOKUP(Hoja1!Q12+5,Hoja2!$A$4:$F$116,5)/VLOOKUP(Hoja1!Q12,Hoja2!$A$4:$F$116,5)))</f>
        <v>0</v>
      </c>
      <c r="W12" s="8">
        <f t="shared" si="7"/>
        <v>0.0073631378117370834</v>
      </c>
      <c r="X12" s="15">
        <f t="shared" si="8"/>
        <v>0.0073631378117370834</v>
      </c>
    </row>
    <row r="13" spans="1:24" ht="12.75">
      <c r="A13" s="4">
        <f t="shared" si="1"/>
        <v>11</v>
      </c>
      <c r="B13" s="3">
        <v>27042</v>
      </c>
      <c r="C13" s="10">
        <f t="shared" si="2"/>
        <v>38.9678302532512</v>
      </c>
      <c r="D13" s="1" t="s">
        <v>2</v>
      </c>
      <c r="E13" s="1" t="s">
        <v>4</v>
      </c>
      <c r="F13" s="3">
        <v>36586</v>
      </c>
      <c r="G13" s="2"/>
      <c r="H13" s="10"/>
      <c r="I13" s="2"/>
      <c r="J13" s="10">
        <f t="shared" si="9"/>
        <v>0</v>
      </c>
      <c r="K13" s="10">
        <f t="shared" si="3"/>
        <v>0</v>
      </c>
      <c r="L13" s="2"/>
      <c r="M13" s="10">
        <f t="shared" si="0"/>
        <v>0</v>
      </c>
      <c r="N13" s="10">
        <f t="shared" si="4"/>
        <v>0</v>
      </c>
      <c r="O13" s="2"/>
      <c r="P13" s="10">
        <f t="shared" si="5"/>
        <v>0</v>
      </c>
      <c r="Q13" s="10">
        <f t="shared" si="6"/>
        <v>0</v>
      </c>
      <c r="R13">
        <f>IF(H13=0,0,(IF(D13="M",VLOOKUP(Hoja1!C13,Hoja2!$A$4:$F$116,6),VLOOKUP(Hoja1!C13,Hoja2!$A$4:$F$116,5))-IF(D13="M",VLOOKUP(Hoja1!C13+5,Hoja2!$A$4:$F$116,6),VLOOKUP(Hoja1!C13+5,Hoja2!$A$4:$F$116,5)))/IF(D13="M",VLOOKUP(Hoja1!C13,Hoja2!$A$4:$F$116,6),VLOOKUP(Hoja1!C13,Hoja2!$A$4:$F$116,5))*(IF(D13="M",VLOOKUP(H13+5,Hoja2!$A$4:$F$116,5),VLOOKUP(H13+5,Hoja2!$A$4:$F$116,6))/IF(D13="M",VLOOKUP(H13,Hoja2!$A$4:$F$116,5),VLOOKUP(H13,Hoja2!$A$4:$F$116,6))))</f>
        <v>0</v>
      </c>
      <c r="S13">
        <f>IF(D13="M",VLOOKUP(Hoja1!C13+5,Hoja2!$A$4:$F$116,6),VLOOKUP(Hoja1!C13+5,Hoja2!$A$4:$F$116,5))/IF(D13="M",VLOOKUP(Hoja1!C13,Hoja2!$A$4:$F$116,6),VLOOKUP(Hoja1!C13,Hoja2!$A$4:$F$116,5))</f>
        <v>0.9929468926084317</v>
      </c>
      <c r="T13" s="8">
        <f>IF(K13=0,0,(VLOOKUP(Hoja1!K13+5,Hoja2!$A$4:$F$116,5)/VLOOKUP(Hoja1!K13,Hoja2!$A$4:$F$116,5)))</f>
        <v>0</v>
      </c>
      <c r="U13" s="8">
        <f>IF(N13=0,0,(VLOOKUP(Hoja1!N13+5,Hoja2!$A$4:$F$116,5)/VLOOKUP(Hoja1!N13,Hoja2!$A$4:$F$116,5)))</f>
        <v>0</v>
      </c>
      <c r="V13" s="8">
        <f>IF(Q13=0,0,(VLOOKUP(Hoja1!Q13+5,Hoja2!$A$4:$F$116,5)/VLOOKUP(Hoja1!Q13,Hoja2!$A$4:$F$116,5)))</f>
        <v>0</v>
      </c>
      <c r="W13" s="8">
        <f t="shared" si="7"/>
        <v>0</v>
      </c>
      <c r="X13" s="15">
        <f t="shared" si="8"/>
        <v>0</v>
      </c>
    </row>
    <row r="14" spans="1:24" ht="12.75">
      <c r="A14" s="4">
        <f t="shared" si="1"/>
        <v>12</v>
      </c>
      <c r="B14" s="3">
        <v>26205</v>
      </c>
      <c r="C14" s="10">
        <f t="shared" si="2"/>
        <v>41.25941136208077</v>
      </c>
      <c r="D14" s="1" t="s">
        <v>2</v>
      </c>
      <c r="E14" s="1" t="s">
        <v>0</v>
      </c>
      <c r="F14" s="3">
        <v>36586</v>
      </c>
      <c r="G14" s="3">
        <v>25235</v>
      </c>
      <c r="H14" s="10">
        <f>($H$1-G14)/365.25</f>
        <v>43.9151266255989</v>
      </c>
      <c r="I14" s="3">
        <v>38743</v>
      </c>
      <c r="J14" s="10">
        <f t="shared" si="9"/>
        <v>6.93223819301848</v>
      </c>
      <c r="K14" s="10">
        <f t="shared" si="3"/>
        <v>6.93223819301848</v>
      </c>
      <c r="L14" s="3">
        <v>39633</v>
      </c>
      <c r="M14" s="10">
        <f t="shared" si="0"/>
        <v>4.4955509924709105</v>
      </c>
      <c r="N14" s="10">
        <f t="shared" si="4"/>
        <v>4.4955509924709105</v>
      </c>
      <c r="O14" s="2"/>
      <c r="P14" s="10">
        <f t="shared" si="5"/>
        <v>0</v>
      </c>
      <c r="Q14" s="10">
        <f t="shared" si="6"/>
        <v>0</v>
      </c>
      <c r="R14">
        <f>IF(H14=0,0,(IF(D14="M",VLOOKUP(Hoja1!C14,Hoja2!$A$4:$F$116,6),VLOOKUP(Hoja1!C14,Hoja2!$A$4:$F$116,5))-IF(D14="M",VLOOKUP(Hoja1!C14+5,Hoja2!$A$4:$F$116,6),VLOOKUP(Hoja1!C14+5,Hoja2!$A$4:$F$116,5)))/IF(D14="M",VLOOKUP(Hoja1!C14,Hoja2!$A$4:$F$116,6),VLOOKUP(Hoja1!C14,Hoja2!$A$4:$F$116,5))*(IF(D14="M",VLOOKUP(H14+5,Hoja2!$A$4:$F$116,5),VLOOKUP(H14+5,Hoja2!$A$4:$F$116,6))/IF(D14="M",VLOOKUP(H14,Hoja2!$A$4:$F$116,5),VLOOKUP(H14,Hoja2!$A$4:$F$116,6))))</f>
        <v>0.009663499693545036</v>
      </c>
      <c r="S14">
        <f>IF(D14="M",VLOOKUP(Hoja1!C14+5,Hoja2!$A$4:$F$116,6),VLOOKUP(Hoja1!C14+5,Hoja2!$A$4:$F$116,5))/IF(D14="M",VLOOKUP(Hoja1!C14,Hoja2!$A$4:$F$116,6),VLOOKUP(Hoja1!C14,Hoja2!$A$4:$F$116,5))</f>
        <v>0.9902589167134399</v>
      </c>
      <c r="T14" s="8">
        <f>IF(K14=0,0,(VLOOKUP(Hoja1!K14+5,Hoja2!$A$4:$F$116,5)/VLOOKUP(Hoja1!K14,Hoja2!$A$4:$F$116,5)))</f>
        <v>0.9991712747364826</v>
      </c>
      <c r="U14" s="8">
        <f>IF(N14=0,0,(VLOOKUP(Hoja1!N14+5,Hoja2!$A$4:$F$116,5)/VLOOKUP(Hoja1!N14,Hoja2!$A$4:$F$116,5)))</f>
        <v>0.9990633491542731</v>
      </c>
      <c r="V14" s="8">
        <f>IF(Q14=0,0,(VLOOKUP(Hoja1!Q14+5,Hoja2!$A$4:$F$116,5)/VLOOKUP(Hoja1!Q14,Hoja2!$A$4:$F$116,5)))</f>
        <v>0</v>
      </c>
      <c r="W14" s="8">
        <f t="shared" si="7"/>
        <v>0.01946496989740793</v>
      </c>
      <c r="X14" s="15">
        <f t="shared" si="8"/>
        <v>0.009741075725275843</v>
      </c>
    </row>
    <row r="15" spans="1:24" ht="12.75">
      <c r="A15" s="4">
        <f t="shared" si="1"/>
        <v>13</v>
      </c>
      <c r="B15" s="3">
        <v>25075</v>
      </c>
      <c r="C15" s="10">
        <f t="shared" si="2"/>
        <v>44.35318275154004</v>
      </c>
      <c r="D15" s="1" t="s">
        <v>1</v>
      </c>
      <c r="E15" s="1" t="s">
        <v>0</v>
      </c>
      <c r="F15" s="3">
        <v>36586</v>
      </c>
      <c r="G15" s="3">
        <v>25178</v>
      </c>
      <c r="H15" s="10">
        <f>($H$1-G15)/365.25</f>
        <v>44.07118412046543</v>
      </c>
      <c r="I15" s="3">
        <v>38128</v>
      </c>
      <c r="J15" s="10">
        <f t="shared" si="9"/>
        <v>8.616016427104723</v>
      </c>
      <c r="K15" s="10">
        <f t="shared" si="3"/>
        <v>8.616016427104723</v>
      </c>
      <c r="L15" s="2"/>
      <c r="M15" s="10">
        <f t="shared" si="0"/>
        <v>0</v>
      </c>
      <c r="N15" s="10">
        <f t="shared" si="4"/>
        <v>0</v>
      </c>
      <c r="O15" s="2"/>
      <c r="P15" s="10">
        <f t="shared" si="5"/>
        <v>0</v>
      </c>
      <c r="Q15" s="10">
        <f t="shared" si="6"/>
        <v>0</v>
      </c>
      <c r="R15">
        <f>IF(H15=0,0,(IF(D15="M",VLOOKUP(Hoja1!C15,Hoja2!$A$4:$F$116,6),VLOOKUP(Hoja1!C15,Hoja2!$A$4:$F$116,5))-IF(D15="M",VLOOKUP(Hoja1!C15+5,Hoja2!$A$4:$F$116,6),VLOOKUP(Hoja1!C15+5,Hoja2!$A$4:$F$116,5)))/IF(D15="M",VLOOKUP(Hoja1!C15,Hoja2!$A$4:$F$116,6),VLOOKUP(Hoja1!C15,Hoja2!$A$4:$F$116,5))*(IF(D15="M",VLOOKUP(H15+5,Hoja2!$A$4:$F$116,5),VLOOKUP(H15+5,Hoja2!$A$4:$F$116,6))/IF(D15="M",VLOOKUP(H15,Hoja2!$A$4:$F$116,5),VLOOKUP(H15,Hoja2!$A$4:$F$116,6))))</f>
        <v>0.008489342286273833</v>
      </c>
      <c r="S15">
        <f>IF(D15="M",VLOOKUP(Hoja1!C15+5,Hoja2!$A$4:$F$116,6),VLOOKUP(Hoja1!C15+5,Hoja2!$A$4:$F$116,5))/IF(D15="M",VLOOKUP(Hoja1!C15,Hoja2!$A$4:$F$116,6),VLOOKUP(Hoja1!C15,Hoja2!$A$4:$F$116,5))</f>
        <v>0.991392697071697</v>
      </c>
      <c r="T15" s="8">
        <f>IF(K15=0,0,(VLOOKUP(Hoja1!K15+5,Hoja2!$A$4:$F$116,5)/VLOOKUP(Hoja1!K15,Hoja2!$A$4:$F$116,5)))</f>
        <v>0.9990903292767259</v>
      </c>
      <c r="U15" s="8">
        <f>IF(N15=0,0,(VLOOKUP(Hoja1!N15+5,Hoja2!$A$4:$F$116,5)/VLOOKUP(Hoja1!N15,Hoja2!$A$4:$F$116,5)))</f>
        <v>0</v>
      </c>
      <c r="V15" s="8">
        <f>IF(Q15=0,0,(VLOOKUP(Hoja1!Q15+5,Hoja2!$A$4:$F$116,5)/VLOOKUP(Hoja1!Q15,Hoja2!$A$4:$F$116,5)))</f>
        <v>0</v>
      </c>
      <c r="W15" s="8">
        <f t="shared" si="7"/>
        <v>0.0085994731168228</v>
      </c>
      <c r="X15" s="15">
        <f t="shared" si="8"/>
        <v>0.0085994731168228</v>
      </c>
    </row>
    <row r="16" spans="1:24" ht="12.75">
      <c r="A16" s="4">
        <f t="shared" si="1"/>
        <v>14</v>
      </c>
      <c r="B16" s="3">
        <v>26256</v>
      </c>
      <c r="C16" s="10">
        <f t="shared" si="2"/>
        <v>41.11978097193703</v>
      </c>
      <c r="D16" s="1" t="s">
        <v>2</v>
      </c>
      <c r="E16" s="1" t="s">
        <v>4</v>
      </c>
      <c r="F16" s="3">
        <v>36586</v>
      </c>
      <c r="G16" s="2"/>
      <c r="H16" s="10"/>
      <c r="I16" s="2"/>
      <c r="J16" s="10">
        <f t="shared" si="9"/>
        <v>0</v>
      </c>
      <c r="K16" s="10">
        <f t="shared" si="3"/>
        <v>0</v>
      </c>
      <c r="L16" s="2"/>
      <c r="M16" s="10">
        <f t="shared" si="0"/>
        <v>0</v>
      </c>
      <c r="N16" s="10">
        <f t="shared" si="4"/>
        <v>0</v>
      </c>
      <c r="O16" s="2"/>
      <c r="P16" s="10">
        <f t="shared" si="5"/>
        <v>0</v>
      </c>
      <c r="Q16" s="10">
        <f t="shared" si="6"/>
        <v>0</v>
      </c>
      <c r="R16">
        <f>IF(H16=0,0,(IF(D16="M",VLOOKUP(Hoja1!C16,Hoja2!$A$4:$F$116,6),VLOOKUP(Hoja1!C16,Hoja2!$A$4:$F$116,5))-IF(D16="M",VLOOKUP(Hoja1!C16+5,Hoja2!$A$4:$F$116,6),VLOOKUP(Hoja1!C16+5,Hoja2!$A$4:$F$116,5)))/IF(D16="M",VLOOKUP(Hoja1!C16,Hoja2!$A$4:$F$116,6),VLOOKUP(Hoja1!C16,Hoja2!$A$4:$F$116,5))*(IF(D16="M",VLOOKUP(H16+5,Hoja2!$A$4:$F$116,5),VLOOKUP(H16+5,Hoja2!$A$4:$F$116,6))/IF(D16="M",VLOOKUP(H16,Hoja2!$A$4:$F$116,5),VLOOKUP(H16,Hoja2!$A$4:$F$116,6))))</f>
        <v>0</v>
      </c>
      <c r="S16">
        <f>IF(D16="M",VLOOKUP(Hoja1!C16+5,Hoja2!$A$4:$F$116,6),VLOOKUP(Hoja1!C16+5,Hoja2!$A$4:$F$116,5))/IF(D16="M",VLOOKUP(Hoja1!C16,Hoja2!$A$4:$F$116,6),VLOOKUP(Hoja1!C16,Hoja2!$A$4:$F$116,5))</f>
        <v>0.9902589167134399</v>
      </c>
      <c r="T16" s="8">
        <f>IF(K16=0,0,(VLOOKUP(Hoja1!K16+5,Hoja2!$A$4:$F$116,5)/VLOOKUP(Hoja1!K16,Hoja2!$A$4:$F$116,5)))</f>
        <v>0</v>
      </c>
      <c r="U16" s="8">
        <f>IF(N16=0,0,(VLOOKUP(Hoja1!N16+5,Hoja2!$A$4:$F$116,5)/VLOOKUP(Hoja1!N16,Hoja2!$A$4:$F$116,5)))</f>
        <v>0</v>
      </c>
      <c r="V16" s="8">
        <f>IF(Q16=0,0,(VLOOKUP(Hoja1!Q16+5,Hoja2!$A$4:$F$116,5)/VLOOKUP(Hoja1!Q16,Hoja2!$A$4:$F$116,5)))</f>
        <v>0</v>
      </c>
      <c r="W16" s="8">
        <f t="shared" si="7"/>
        <v>0</v>
      </c>
      <c r="X16" s="15">
        <f t="shared" si="8"/>
        <v>0</v>
      </c>
    </row>
    <row r="17" spans="1:24" ht="12.75">
      <c r="A17" s="4">
        <f t="shared" si="1"/>
        <v>15</v>
      </c>
      <c r="B17" s="3">
        <v>27224</v>
      </c>
      <c r="C17" s="10">
        <f t="shared" si="2"/>
        <v>38.469541409993155</v>
      </c>
      <c r="D17" s="1" t="s">
        <v>1</v>
      </c>
      <c r="E17" s="1" t="s">
        <v>0</v>
      </c>
      <c r="F17" s="3">
        <v>36586</v>
      </c>
      <c r="G17" s="3">
        <v>27294</v>
      </c>
      <c r="H17" s="10">
        <f>($H$1-G17)/365.25</f>
        <v>38.27789185489391</v>
      </c>
      <c r="I17" s="2"/>
      <c r="J17" s="10">
        <f t="shared" si="9"/>
        <v>0</v>
      </c>
      <c r="K17" s="10">
        <f t="shared" si="3"/>
        <v>0</v>
      </c>
      <c r="L17" s="2"/>
      <c r="M17" s="10">
        <f t="shared" si="0"/>
        <v>0</v>
      </c>
      <c r="N17" s="10">
        <f t="shared" si="4"/>
        <v>0</v>
      </c>
      <c r="O17" s="2"/>
      <c r="P17" s="10">
        <f t="shared" si="5"/>
        <v>0</v>
      </c>
      <c r="Q17" s="10">
        <f t="shared" si="6"/>
        <v>0</v>
      </c>
      <c r="R17">
        <f>IF(H17=0,0,(IF(D17="M",VLOOKUP(Hoja1!C17,Hoja2!$A$4:$F$116,6),VLOOKUP(Hoja1!C17,Hoja2!$A$4:$F$116,5))-IF(D17="M",VLOOKUP(Hoja1!C17+5,Hoja2!$A$4:$F$116,6),VLOOKUP(Hoja1!C17+5,Hoja2!$A$4:$F$116,5)))/IF(D17="M",VLOOKUP(Hoja1!C17,Hoja2!$A$4:$F$116,6),VLOOKUP(Hoja1!C17,Hoja2!$A$4:$F$116,5))*(IF(D17="M",VLOOKUP(H17+5,Hoja2!$A$4:$F$116,5),VLOOKUP(H17+5,Hoja2!$A$4:$F$116,6))/IF(D17="M",VLOOKUP(H17,Hoja2!$A$4:$F$116,5),VLOOKUP(H17,Hoja2!$A$4:$F$116,6))))</f>
        <v>0.004881712802202983</v>
      </c>
      <c r="S17">
        <f>IF(D17="M",VLOOKUP(Hoja1!C17+5,Hoja2!$A$4:$F$116,6),VLOOKUP(Hoja1!C17+5,Hoja2!$A$4:$F$116,5))/IF(D17="M",VLOOKUP(Hoja1!C17,Hoja2!$A$4:$F$116,6),VLOOKUP(Hoja1!C17,Hoja2!$A$4:$F$116,5))</f>
        <v>0.9950836113808877</v>
      </c>
      <c r="T17" s="8">
        <f>IF(K17=0,0,(VLOOKUP(Hoja1!K17+5,Hoja2!$A$4:$F$116,5)/VLOOKUP(Hoja1!K17,Hoja2!$A$4:$F$116,5)))</f>
        <v>0</v>
      </c>
      <c r="U17" s="8">
        <f>IF(N17=0,0,(VLOOKUP(Hoja1!N17+5,Hoja2!$A$4:$F$116,5)/VLOOKUP(Hoja1!N17,Hoja2!$A$4:$F$116,5)))</f>
        <v>0</v>
      </c>
      <c r="V17" s="8">
        <f>IF(Q17=0,0,(VLOOKUP(Hoja1!Q17+5,Hoja2!$A$4:$F$116,5)/VLOOKUP(Hoja1!Q17,Hoja2!$A$4:$F$116,5)))</f>
        <v>0</v>
      </c>
      <c r="W17" s="8">
        <f t="shared" si="7"/>
        <v>0</v>
      </c>
      <c r="X17" s="15">
        <f t="shared" si="8"/>
        <v>0</v>
      </c>
    </row>
    <row r="18" spans="1:24" ht="12.75">
      <c r="A18" s="4">
        <f t="shared" si="1"/>
        <v>16</v>
      </c>
      <c r="B18" s="3">
        <v>25988</v>
      </c>
      <c r="C18" s="10">
        <f t="shared" si="2"/>
        <v>41.85352498288843</v>
      </c>
      <c r="D18" s="1" t="s">
        <v>1</v>
      </c>
      <c r="E18" s="1" t="s">
        <v>0</v>
      </c>
      <c r="F18" s="3">
        <v>36586</v>
      </c>
      <c r="G18" s="3">
        <v>25397</v>
      </c>
      <c r="H18" s="10">
        <f>($H$1-G18)/365.25</f>
        <v>43.4715947980835</v>
      </c>
      <c r="I18" s="3">
        <v>38438</v>
      </c>
      <c r="J18" s="10">
        <f t="shared" si="9"/>
        <v>7.767282683093772</v>
      </c>
      <c r="K18" s="10">
        <f t="shared" si="3"/>
        <v>7.767282683093772</v>
      </c>
      <c r="L18" s="2"/>
      <c r="M18" s="10">
        <f t="shared" si="0"/>
        <v>0</v>
      </c>
      <c r="N18" s="10">
        <f t="shared" si="4"/>
        <v>0</v>
      </c>
      <c r="O18" s="2"/>
      <c r="P18" s="10">
        <f t="shared" si="5"/>
        <v>0</v>
      </c>
      <c r="Q18" s="10">
        <f t="shared" si="6"/>
        <v>0</v>
      </c>
      <c r="R18">
        <f>IF(H18=0,0,(IF(D18="M",VLOOKUP(Hoja1!C18,Hoja2!$A$4:$F$116,6),VLOOKUP(Hoja1!C18,Hoja2!$A$4:$F$116,5))-IF(D18="M",VLOOKUP(Hoja1!C18+5,Hoja2!$A$4:$F$116,6),VLOOKUP(Hoja1!C18+5,Hoja2!$A$4:$F$116,5)))/IF(D18="M",VLOOKUP(Hoja1!C18,Hoja2!$A$4:$F$116,6),VLOOKUP(Hoja1!C18,Hoja2!$A$4:$F$116,5))*(IF(D18="M",VLOOKUP(H18+5,Hoja2!$A$4:$F$116,5),VLOOKUP(H18+5,Hoja2!$A$4:$F$116,6))/IF(D18="M",VLOOKUP(H18,Hoja2!$A$4:$F$116,5),VLOOKUP(H18,Hoja2!$A$4:$F$116,6))))</f>
        <v>0.0066994782377548965</v>
      </c>
      <c r="S18">
        <f>IF(D18="M",VLOOKUP(Hoja1!C18+5,Hoja2!$A$4:$F$116,6),VLOOKUP(Hoja1!C18+5,Hoja2!$A$4:$F$116,5))/IF(D18="M",VLOOKUP(Hoja1!C18,Hoja2!$A$4:$F$116,6),VLOOKUP(Hoja1!C18,Hoja2!$A$4:$F$116,5))</f>
        <v>0.993217408671995</v>
      </c>
      <c r="T18" s="8">
        <f>IF(K18=0,0,(VLOOKUP(Hoja1!K18+5,Hoja2!$A$4:$F$116,5)/VLOOKUP(Hoja1!K18,Hoja2!$A$4:$F$116,5)))</f>
        <v>0.9991572838622513</v>
      </c>
      <c r="U18" s="8">
        <f>IF(N18=0,0,(VLOOKUP(Hoja1!N18+5,Hoja2!$A$4:$F$116,5)/VLOOKUP(Hoja1!N18,Hoja2!$A$4:$F$116,5)))</f>
        <v>0</v>
      </c>
      <c r="V18" s="8">
        <f>IF(Q18=0,0,(VLOOKUP(Hoja1!Q18+5,Hoja2!$A$4:$F$116,5)/VLOOKUP(Hoja1!Q18,Hoja2!$A$4:$F$116,5)))</f>
        <v>0</v>
      </c>
      <c r="W18" s="8">
        <f t="shared" si="7"/>
        <v>0.006776875528837097</v>
      </c>
      <c r="X18" s="15">
        <f t="shared" si="8"/>
        <v>0.006776875528837097</v>
      </c>
    </row>
    <row r="19" spans="1:24" ht="12.75">
      <c r="A19" s="4">
        <f t="shared" si="1"/>
        <v>17</v>
      </c>
      <c r="B19" s="3">
        <v>25814</v>
      </c>
      <c r="C19" s="10">
        <f t="shared" si="2"/>
        <v>42.32991101984942</v>
      </c>
      <c r="D19" s="1" t="s">
        <v>1</v>
      </c>
      <c r="E19" s="1" t="s">
        <v>0</v>
      </c>
      <c r="F19" s="3">
        <v>36586</v>
      </c>
      <c r="G19" s="3">
        <v>24349</v>
      </c>
      <c r="H19" s="10">
        <f>($H$1-G19)/365.25</f>
        <v>46.340862422997944</v>
      </c>
      <c r="I19" s="3">
        <v>37777</v>
      </c>
      <c r="J19" s="10">
        <f t="shared" si="9"/>
        <v>9.57700205338809</v>
      </c>
      <c r="K19" s="10">
        <f t="shared" si="3"/>
        <v>9.57700205338809</v>
      </c>
      <c r="L19" s="2"/>
      <c r="M19" s="10">
        <f t="shared" si="0"/>
        <v>0</v>
      </c>
      <c r="N19" s="10">
        <f t="shared" si="4"/>
        <v>0</v>
      </c>
      <c r="O19" s="2"/>
      <c r="P19" s="10">
        <f t="shared" si="5"/>
        <v>0</v>
      </c>
      <c r="Q19" s="10">
        <f t="shared" si="6"/>
        <v>0</v>
      </c>
      <c r="R19">
        <f>IF(H19=0,0,(IF(D19="M",VLOOKUP(Hoja1!C19,Hoja2!$A$4:$F$116,6),VLOOKUP(Hoja1!C19,Hoja2!$A$4:$F$116,5))-IF(D19="M",VLOOKUP(Hoja1!C19+5,Hoja2!$A$4:$F$116,6),VLOOKUP(Hoja1!C19+5,Hoja2!$A$4:$F$116,5)))/IF(D19="M",VLOOKUP(Hoja1!C19,Hoja2!$A$4:$F$116,6),VLOOKUP(Hoja1!C19,Hoja2!$A$4:$F$116,5))*(IF(D19="M",VLOOKUP(H19+5,Hoja2!$A$4:$F$116,5),VLOOKUP(H19+5,Hoja2!$A$4:$F$116,6))/IF(D19="M",VLOOKUP(H19,Hoja2!$A$4:$F$116,5),VLOOKUP(H19,Hoja2!$A$4:$F$116,6))))</f>
        <v>0.007243874139225687</v>
      </c>
      <c r="S19">
        <f>IF(D19="M",VLOOKUP(Hoja1!C19+5,Hoja2!$A$4:$F$116,6),VLOOKUP(Hoja1!C19+5,Hoja2!$A$4:$F$116,5))/IF(D19="M",VLOOKUP(Hoja1!C19,Hoja2!$A$4:$F$116,6),VLOOKUP(Hoja1!C19,Hoja2!$A$4:$F$116,5))</f>
        <v>0.9926307551088486</v>
      </c>
      <c r="T19" s="8">
        <f>IF(K19=0,0,(VLOOKUP(Hoja1!K19+5,Hoja2!$A$4:$F$116,5)/VLOOKUP(Hoja1!K19,Hoja2!$A$4:$F$116,5)))</f>
        <v>0.9989554306333893</v>
      </c>
      <c r="U19" s="8">
        <f>IF(N19=0,0,(VLOOKUP(Hoja1!N19+5,Hoja2!$A$4:$F$116,5)/VLOOKUP(Hoja1!N19,Hoja2!$A$4:$F$116,5)))</f>
        <v>0</v>
      </c>
      <c r="V19" s="8">
        <f>IF(Q19=0,0,(VLOOKUP(Hoja1!Q19+5,Hoja2!$A$4:$F$116,5)/VLOOKUP(Hoja1!Q19,Hoja2!$A$4:$F$116,5)))</f>
        <v>0</v>
      </c>
      <c r="W19" s="8">
        <f t="shared" si="7"/>
        <v>0.007361547203683079</v>
      </c>
      <c r="X19" s="15">
        <f t="shared" si="8"/>
        <v>0.007361547203683079</v>
      </c>
    </row>
    <row r="20" spans="1:24" ht="12.75">
      <c r="A20" s="4">
        <f t="shared" si="1"/>
        <v>18</v>
      </c>
      <c r="B20" s="3">
        <v>27755</v>
      </c>
      <c r="C20" s="10">
        <f t="shared" si="2"/>
        <v>37.01574264202601</v>
      </c>
      <c r="D20" s="1" t="s">
        <v>1</v>
      </c>
      <c r="E20" s="1" t="s">
        <v>0</v>
      </c>
      <c r="F20" s="3">
        <v>36586</v>
      </c>
      <c r="G20" s="3">
        <v>28706</v>
      </c>
      <c r="H20" s="10">
        <f>($H$1-G20)/365.25</f>
        <v>34.41204654346338</v>
      </c>
      <c r="I20" s="3">
        <v>38015</v>
      </c>
      <c r="J20" s="10">
        <f t="shared" si="9"/>
        <v>8.92539356605065</v>
      </c>
      <c r="K20" s="10">
        <f t="shared" si="3"/>
        <v>8.92539356605065</v>
      </c>
      <c r="L20" s="3">
        <v>39413</v>
      </c>
      <c r="M20" s="10">
        <f t="shared" si="0"/>
        <v>5.0978781656399725</v>
      </c>
      <c r="N20" s="10">
        <f t="shared" si="4"/>
        <v>5.0978781656399725</v>
      </c>
      <c r="O20" s="2"/>
      <c r="P20" s="10">
        <f t="shared" si="5"/>
        <v>0</v>
      </c>
      <c r="Q20" s="10">
        <f t="shared" si="6"/>
        <v>0</v>
      </c>
      <c r="R20">
        <f>IF(H20=0,0,(IF(D20="M",VLOOKUP(Hoja1!C20,Hoja2!$A$4:$F$116,6),VLOOKUP(Hoja1!C20,Hoja2!$A$4:$F$116,5))-IF(D20="M",VLOOKUP(Hoja1!C20+5,Hoja2!$A$4:$F$116,6),VLOOKUP(Hoja1!C20+5,Hoja2!$A$4:$F$116,5)))/IF(D20="M",VLOOKUP(Hoja1!C20,Hoja2!$A$4:$F$116,6),VLOOKUP(Hoja1!C20,Hoja2!$A$4:$F$116,5))*(IF(D20="M",VLOOKUP(H20+5,Hoja2!$A$4:$F$116,5),VLOOKUP(H20+5,Hoja2!$A$4:$F$116,6))/IF(D20="M",VLOOKUP(H20,Hoja2!$A$4:$F$116,5),VLOOKUP(H20,Hoja2!$A$4:$F$116,6))))</f>
        <v>0.004287470368531377</v>
      </c>
      <c r="S20">
        <f>IF(D20="M",VLOOKUP(Hoja1!C20+5,Hoja2!$A$4:$F$116,6),VLOOKUP(Hoja1!C20+5,Hoja2!$A$4:$F$116,5))/IF(D20="M",VLOOKUP(Hoja1!C20,Hoja2!$A$4:$F$116,6),VLOOKUP(Hoja1!C20,Hoja2!$A$4:$F$116,5))</f>
        <v>0.9956913726932318</v>
      </c>
      <c r="T20" s="8">
        <f>IF(K20=0,0,(VLOOKUP(Hoja1!K20+5,Hoja2!$A$4:$F$116,5)/VLOOKUP(Hoja1!K20,Hoja2!$A$4:$F$116,5)))</f>
        <v>0.9990903292767259</v>
      </c>
      <c r="U20" s="8">
        <f>IF(N20=0,0,(VLOOKUP(Hoja1!N20+5,Hoja2!$A$4:$F$116,5)/VLOOKUP(Hoja1!N20,Hoja2!$A$4:$F$116,5)))</f>
        <v>0.9991402951914227</v>
      </c>
      <c r="V20" s="8">
        <f>IF(Q20=0,0,(VLOOKUP(Hoja1!Q20+5,Hoja2!$A$4:$F$116,5)/VLOOKUP(Hoja1!Q20,Hoja2!$A$4:$F$116,5)))</f>
        <v>0</v>
      </c>
      <c r="W20" s="8">
        <f t="shared" si="7"/>
        <v>0.00860963103380389</v>
      </c>
      <c r="X20" s="15">
        <f t="shared" si="8"/>
        <v>0.004308623937213537</v>
      </c>
    </row>
    <row r="21" spans="1:24" ht="12.75">
      <c r="A21" s="4">
        <f t="shared" si="1"/>
        <v>19</v>
      </c>
      <c r="B21" s="3">
        <v>24406</v>
      </c>
      <c r="C21" s="10">
        <f t="shared" si="2"/>
        <v>46.18480492813142</v>
      </c>
      <c r="D21" s="1" t="s">
        <v>1</v>
      </c>
      <c r="E21" s="1" t="s">
        <v>4</v>
      </c>
      <c r="F21" s="3">
        <v>36586</v>
      </c>
      <c r="G21" s="2"/>
      <c r="H21" s="10"/>
      <c r="I21" s="3">
        <v>38146</v>
      </c>
      <c r="J21" s="10">
        <f t="shared" si="9"/>
        <v>8.566735112936344</v>
      </c>
      <c r="K21" s="10">
        <f t="shared" si="3"/>
        <v>8.566735112936344</v>
      </c>
      <c r="L21" s="3">
        <v>39359</v>
      </c>
      <c r="M21" s="10">
        <f t="shared" si="0"/>
        <v>5.245722108145106</v>
      </c>
      <c r="N21" s="10">
        <f t="shared" si="4"/>
        <v>5.245722108145106</v>
      </c>
      <c r="O21" s="2"/>
      <c r="P21" s="10">
        <f t="shared" si="5"/>
        <v>0</v>
      </c>
      <c r="Q21" s="10">
        <f t="shared" si="6"/>
        <v>0</v>
      </c>
      <c r="R21">
        <f>IF(H21=0,0,(IF(D21="M",VLOOKUP(Hoja1!C21,Hoja2!$A$4:$F$116,6),VLOOKUP(Hoja1!C21,Hoja2!$A$4:$F$116,5))-IF(D21="M",VLOOKUP(Hoja1!C21+5,Hoja2!$A$4:$F$116,6),VLOOKUP(Hoja1!C21+5,Hoja2!$A$4:$F$116,5)))/IF(D21="M",VLOOKUP(Hoja1!C21,Hoja2!$A$4:$F$116,6),VLOOKUP(Hoja1!C21,Hoja2!$A$4:$F$116,5))*(IF(D21="M",VLOOKUP(H21+5,Hoja2!$A$4:$F$116,5),VLOOKUP(H21+5,Hoja2!$A$4:$F$116,6))/IF(D21="M",VLOOKUP(H21,Hoja2!$A$4:$F$116,5),VLOOKUP(H21,Hoja2!$A$4:$F$116,6))))</f>
        <v>0</v>
      </c>
      <c r="S21">
        <f>IF(D21="M",VLOOKUP(Hoja1!C21+5,Hoja2!$A$4:$F$116,6),VLOOKUP(Hoja1!C21+5,Hoja2!$A$4:$F$116,5))/IF(D21="M",VLOOKUP(Hoja1!C21,Hoja2!$A$4:$F$116,6),VLOOKUP(Hoja1!C21,Hoja2!$A$4:$F$116,5))</f>
        <v>0.9897977166845229</v>
      </c>
      <c r="T21" s="8">
        <f>IF(K21=0,0,(VLOOKUP(Hoja1!K21+5,Hoja2!$A$4:$F$116,5)/VLOOKUP(Hoja1!K21,Hoja2!$A$4:$F$116,5)))</f>
        <v>0.9990903292767259</v>
      </c>
      <c r="U21" s="8">
        <f>IF(N21=0,0,(VLOOKUP(Hoja1!N21+5,Hoja2!$A$4:$F$116,5)/VLOOKUP(Hoja1!N21,Hoja2!$A$4:$F$116,5)))</f>
        <v>0.9991402951914227</v>
      </c>
      <c r="V21" s="8">
        <f>IF(Q21=0,0,(VLOOKUP(Hoja1!Q21+5,Hoja2!$A$4:$F$116,5)/VLOOKUP(Hoja1!Q21,Hoja2!$A$4:$F$116,5)))</f>
        <v>0</v>
      </c>
      <c r="W21" s="8">
        <f t="shared" si="7"/>
        <v>0.020386514960486827</v>
      </c>
      <c r="X21" s="15">
        <f t="shared" si="8"/>
        <v>0.010202275336798853</v>
      </c>
    </row>
    <row r="22" spans="1:24" ht="12.75">
      <c r="A22" s="4">
        <f t="shared" si="1"/>
        <v>20</v>
      </c>
      <c r="B22" s="3">
        <v>26178</v>
      </c>
      <c r="C22" s="10">
        <f t="shared" si="2"/>
        <v>41.333333333333336</v>
      </c>
      <c r="D22" s="1" t="s">
        <v>1</v>
      </c>
      <c r="E22" s="1" t="s">
        <v>0</v>
      </c>
      <c r="F22" s="3">
        <v>36586</v>
      </c>
      <c r="G22" s="3">
        <v>26460</v>
      </c>
      <c r="H22" s="10">
        <f>($H$1-G22)/365.25</f>
        <v>40.56125941136208</v>
      </c>
      <c r="I22" s="3">
        <v>38798</v>
      </c>
      <c r="J22" s="10">
        <f t="shared" si="9"/>
        <v>6.781656399726215</v>
      </c>
      <c r="K22" s="10">
        <f t="shared" si="3"/>
        <v>6.781656399726215</v>
      </c>
      <c r="L22" s="2"/>
      <c r="M22" s="10">
        <f t="shared" si="0"/>
        <v>0</v>
      </c>
      <c r="N22" s="10">
        <f t="shared" si="4"/>
        <v>0</v>
      </c>
      <c r="O22" s="2"/>
      <c r="P22" s="10">
        <f t="shared" si="5"/>
        <v>0</v>
      </c>
      <c r="Q22" s="10">
        <f t="shared" si="6"/>
        <v>0</v>
      </c>
      <c r="R22">
        <f>IF(H22=0,0,(IF(D22="M",VLOOKUP(Hoja1!C22,Hoja2!$A$4:$F$116,6),VLOOKUP(Hoja1!C22,Hoja2!$A$4:$F$116,5))-IF(D22="M",VLOOKUP(Hoja1!C22+5,Hoja2!$A$4:$F$116,6),VLOOKUP(Hoja1!C22+5,Hoja2!$A$4:$F$116,5)))/IF(D22="M",VLOOKUP(Hoja1!C22,Hoja2!$A$4:$F$116,6),VLOOKUP(Hoja1!C22,Hoja2!$A$4:$F$116,5))*(IF(D22="M",VLOOKUP(H22+5,Hoja2!$A$4:$F$116,5),VLOOKUP(H22+5,Hoja2!$A$4:$F$116,6))/IF(D22="M",VLOOKUP(H22,Hoja2!$A$4:$F$116,5),VLOOKUP(H22,Hoja2!$A$4:$F$116,6))))</f>
        <v>0.006723591131329005</v>
      </c>
      <c r="S22">
        <f>IF(D22="M",VLOOKUP(Hoja1!C22+5,Hoja2!$A$4:$F$116,6),VLOOKUP(Hoja1!C22+5,Hoja2!$A$4:$F$116,5))/IF(D22="M",VLOOKUP(Hoja1!C22,Hoja2!$A$4:$F$116,6),VLOOKUP(Hoja1!C22,Hoja2!$A$4:$F$116,5))</f>
        <v>0.993217408671995</v>
      </c>
      <c r="T22" s="8">
        <f>IF(K22=0,0,(VLOOKUP(Hoja1!K22+5,Hoja2!$A$4:$F$116,5)/VLOOKUP(Hoja1!K22,Hoja2!$A$4:$F$116,5)))</f>
        <v>0.9991712747364826</v>
      </c>
      <c r="U22" s="8">
        <f>IF(N22=0,0,(VLOOKUP(Hoja1!N22+5,Hoja2!$A$4:$F$116,5)/VLOOKUP(Hoja1!N22,Hoja2!$A$4:$F$116,5)))</f>
        <v>0</v>
      </c>
      <c r="V22" s="8">
        <f>IF(Q22=0,0,(VLOOKUP(Hoja1!Q22+5,Hoja2!$A$4:$F$116,5)/VLOOKUP(Hoja1!Q22,Hoja2!$A$4:$F$116,5)))</f>
        <v>0</v>
      </c>
      <c r="W22" s="8">
        <f t="shared" si="7"/>
        <v>0.00677697042321933</v>
      </c>
      <c r="X22" s="15">
        <f t="shared" si="8"/>
        <v>0.00677697042321933</v>
      </c>
    </row>
    <row r="23" spans="1:24" ht="12.75">
      <c r="A23" s="4">
        <f t="shared" si="1"/>
        <v>21</v>
      </c>
      <c r="B23" s="3">
        <v>28457</v>
      </c>
      <c r="C23" s="10">
        <f t="shared" si="2"/>
        <v>35.09377138945928</v>
      </c>
      <c r="D23" s="1" t="s">
        <v>1</v>
      </c>
      <c r="E23" s="1" t="s">
        <v>4</v>
      </c>
      <c r="F23" s="3">
        <v>36586</v>
      </c>
      <c r="G23" s="2"/>
      <c r="H23" s="10"/>
      <c r="I23" s="2"/>
      <c r="J23" s="10">
        <f t="shared" si="9"/>
        <v>0</v>
      </c>
      <c r="K23" s="10">
        <f t="shared" si="3"/>
        <v>0</v>
      </c>
      <c r="L23" s="2"/>
      <c r="M23" s="10">
        <f t="shared" si="0"/>
        <v>0</v>
      </c>
      <c r="N23" s="10">
        <f t="shared" si="4"/>
        <v>0</v>
      </c>
      <c r="O23" s="2"/>
      <c r="P23" s="10">
        <f t="shared" si="5"/>
        <v>0</v>
      </c>
      <c r="Q23" s="10">
        <f t="shared" si="6"/>
        <v>0</v>
      </c>
      <c r="R23">
        <f>IF(H23=0,0,(IF(D23="M",VLOOKUP(Hoja1!C23,Hoja2!$A$4:$F$116,6),VLOOKUP(Hoja1!C23,Hoja2!$A$4:$F$116,5))-IF(D23="M",VLOOKUP(Hoja1!C23+5,Hoja2!$A$4:$F$116,6),VLOOKUP(Hoja1!C23+5,Hoja2!$A$4:$F$116,5)))/IF(D23="M",VLOOKUP(Hoja1!C23,Hoja2!$A$4:$F$116,6),VLOOKUP(Hoja1!C23,Hoja2!$A$4:$F$116,5))*(IF(D23="M",VLOOKUP(H23+5,Hoja2!$A$4:$F$116,5),VLOOKUP(H23+5,Hoja2!$A$4:$F$116,6))/IF(D23="M",VLOOKUP(H23,Hoja2!$A$4:$F$116,5),VLOOKUP(H23,Hoja2!$A$4:$F$116,6))))</f>
        <v>0</v>
      </c>
      <c r="S23">
        <f>IF(D23="M",VLOOKUP(Hoja1!C23+5,Hoja2!$A$4:$F$116,6),VLOOKUP(Hoja1!C23+5,Hoja2!$A$4:$F$116,5))/IF(D23="M",VLOOKUP(Hoja1!C23,Hoja2!$A$4:$F$116,6),VLOOKUP(Hoja1!C23,Hoja2!$A$4:$F$116,5))</f>
        <v>0.9967491931216276</v>
      </c>
      <c r="T23" s="8">
        <f>IF(K23=0,0,(VLOOKUP(Hoja1!K23+5,Hoja2!$A$4:$F$116,5)/VLOOKUP(Hoja1!K23,Hoja2!$A$4:$F$116,5)))</f>
        <v>0</v>
      </c>
      <c r="U23" s="8">
        <f>IF(N23=0,0,(VLOOKUP(Hoja1!N23+5,Hoja2!$A$4:$F$116,5)/VLOOKUP(Hoja1!N23,Hoja2!$A$4:$F$116,5)))</f>
        <v>0</v>
      </c>
      <c r="V23" s="8">
        <f>IF(Q23=0,0,(VLOOKUP(Hoja1!Q23+5,Hoja2!$A$4:$F$116,5)/VLOOKUP(Hoja1!Q23,Hoja2!$A$4:$F$116,5)))</f>
        <v>0</v>
      </c>
      <c r="W23" s="8">
        <f t="shared" si="7"/>
        <v>0</v>
      </c>
      <c r="X23" s="15">
        <f t="shared" si="8"/>
        <v>0</v>
      </c>
    </row>
    <row r="24" spans="1:24" ht="12.75">
      <c r="A24" s="4">
        <f t="shared" si="1"/>
        <v>22</v>
      </c>
      <c r="B24" s="3">
        <v>26586</v>
      </c>
      <c r="C24" s="10">
        <f t="shared" si="2"/>
        <v>40.21629021218344</v>
      </c>
      <c r="D24" s="1" t="s">
        <v>1</v>
      </c>
      <c r="E24" s="1" t="s">
        <v>0</v>
      </c>
      <c r="F24" s="3">
        <v>36586</v>
      </c>
      <c r="G24" s="3">
        <v>25836</v>
      </c>
      <c r="H24" s="10">
        <f>($H$1-G24)/365.25</f>
        <v>42.26967830253251</v>
      </c>
      <c r="I24" s="3">
        <v>38154</v>
      </c>
      <c r="J24" s="10">
        <f t="shared" si="9"/>
        <v>8.544832306639288</v>
      </c>
      <c r="K24" s="10">
        <f t="shared" si="3"/>
        <v>8.544832306639288</v>
      </c>
      <c r="L24" s="2"/>
      <c r="M24" s="10">
        <f t="shared" si="0"/>
        <v>0</v>
      </c>
      <c r="N24" s="10">
        <f t="shared" si="4"/>
        <v>0</v>
      </c>
      <c r="O24" s="2"/>
      <c r="P24" s="10">
        <f t="shared" si="5"/>
        <v>0</v>
      </c>
      <c r="Q24" s="10">
        <f t="shared" si="6"/>
        <v>0</v>
      </c>
      <c r="R24">
        <f>IF(H24=0,0,(IF(D24="M",VLOOKUP(Hoja1!C24,Hoja2!$A$4:$F$116,6),VLOOKUP(Hoja1!C24,Hoja2!$A$4:$F$116,5))-IF(D24="M",VLOOKUP(Hoja1!C24+5,Hoja2!$A$4:$F$116,6),VLOOKUP(Hoja1!C24+5,Hoja2!$A$4:$F$116,5)))/IF(D24="M",VLOOKUP(Hoja1!C24,Hoja2!$A$4:$F$116,6),VLOOKUP(Hoja1!C24,Hoja2!$A$4:$F$116,5))*(IF(D24="M",VLOOKUP(H24+5,Hoja2!$A$4:$F$116,5),VLOOKUP(H24+5,Hoja2!$A$4:$F$116,6))/IF(D24="M",VLOOKUP(H24,Hoja2!$A$4:$F$116,5),VLOOKUP(H24,Hoja2!$A$4:$F$116,6))))</f>
        <v>0.006110243878369796</v>
      </c>
      <c r="S24">
        <f>IF(D24="M",VLOOKUP(Hoja1!C24+5,Hoja2!$A$4:$F$116,6),VLOOKUP(Hoja1!C24+5,Hoja2!$A$4:$F$116,5))/IF(D24="M",VLOOKUP(Hoja1!C24,Hoja2!$A$4:$F$116,6),VLOOKUP(Hoja1!C24,Hoja2!$A$4:$F$116,5))</f>
        <v>0.9938222441254968</v>
      </c>
      <c r="T24" s="8">
        <f>IF(K24=0,0,(VLOOKUP(Hoja1!K24+5,Hoja2!$A$4:$F$116,5)/VLOOKUP(Hoja1!K24,Hoja2!$A$4:$F$116,5)))</f>
        <v>0.9990903292767259</v>
      </c>
      <c r="U24" s="8">
        <f>IF(N24=0,0,(VLOOKUP(Hoja1!N24+5,Hoja2!$A$4:$F$116,5)/VLOOKUP(Hoja1!N24,Hoja2!$A$4:$F$116,5)))</f>
        <v>0</v>
      </c>
      <c r="V24" s="8">
        <f>IF(Q24=0,0,(VLOOKUP(Hoja1!Q24+5,Hoja2!$A$4:$F$116,5)/VLOOKUP(Hoja1!Q24,Hoja2!$A$4:$F$116,5)))</f>
        <v>0</v>
      </c>
      <c r="W24" s="8">
        <f t="shared" si="7"/>
        <v>0.006172136150848629</v>
      </c>
      <c r="X24" s="15">
        <f t="shared" si="8"/>
        <v>0.006172136150848629</v>
      </c>
    </row>
    <row r="25" spans="1:24" ht="12.75">
      <c r="A25" s="4">
        <f t="shared" si="1"/>
        <v>23</v>
      </c>
      <c r="B25" s="3">
        <v>27029</v>
      </c>
      <c r="C25" s="10">
        <f t="shared" si="2"/>
        <v>39.00342231348392</v>
      </c>
      <c r="D25" s="1" t="s">
        <v>1</v>
      </c>
      <c r="E25" s="1" t="s">
        <v>4</v>
      </c>
      <c r="F25" s="3">
        <v>36586</v>
      </c>
      <c r="G25" s="2"/>
      <c r="H25" s="10"/>
      <c r="I25" s="3">
        <v>38998</v>
      </c>
      <c r="J25" s="10">
        <f t="shared" si="9"/>
        <v>6.234086242299795</v>
      </c>
      <c r="K25" s="10">
        <f t="shared" si="3"/>
        <v>6.234086242299795</v>
      </c>
      <c r="L25" s="2"/>
      <c r="M25" s="10">
        <f t="shared" si="0"/>
        <v>0</v>
      </c>
      <c r="N25" s="10">
        <f t="shared" si="4"/>
        <v>0</v>
      </c>
      <c r="O25" s="2"/>
      <c r="P25" s="10">
        <f t="shared" si="5"/>
        <v>0</v>
      </c>
      <c r="Q25" s="10">
        <f t="shared" si="6"/>
        <v>0</v>
      </c>
      <c r="R25">
        <f>IF(H25=0,0,(IF(D25="M",VLOOKUP(Hoja1!C25,Hoja2!$A$4:$F$116,6),VLOOKUP(Hoja1!C25,Hoja2!$A$4:$F$116,5))-IF(D25="M",VLOOKUP(Hoja1!C25+5,Hoja2!$A$4:$F$116,6),VLOOKUP(Hoja1!C25+5,Hoja2!$A$4:$F$116,5)))/IF(D25="M",VLOOKUP(Hoja1!C25,Hoja2!$A$4:$F$116,6),VLOOKUP(Hoja1!C25,Hoja2!$A$4:$F$116,5))*(IF(D25="M",VLOOKUP(H25+5,Hoja2!$A$4:$F$116,5),VLOOKUP(H25+5,Hoja2!$A$4:$F$116,6))/IF(D25="M",VLOOKUP(H25,Hoja2!$A$4:$F$116,5),VLOOKUP(H25,Hoja2!$A$4:$F$116,6))))</f>
        <v>0</v>
      </c>
      <c r="S25">
        <f>IF(D25="M",VLOOKUP(Hoja1!C25+5,Hoja2!$A$4:$F$116,6),VLOOKUP(Hoja1!C25+5,Hoja2!$A$4:$F$116,5))/IF(D25="M",VLOOKUP(Hoja1!C25,Hoja2!$A$4:$F$116,6),VLOOKUP(Hoja1!C25,Hoja2!$A$4:$F$116,5))</f>
        <v>0.9944482829764346</v>
      </c>
      <c r="T25" s="8">
        <f>IF(K25=0,0,(VLOOKUP(Hoja1!K25+5,Hoja2!$A$4:$F$116,5)/VLOOKUP(Hoja1!K25,Hoja2!$A$4:$F$116,5)))</f>
        <v>0.9991712747364826</v>
      </c>
      <c r="U25" s="8">
        <f>IF(N25=0,0,(VLOOKUP(Hoja1!N25+5,Hoja2!$A$4:$F$116,5)/VLOOKUP(Hoja1!N25,Hoja2!$A$4:$F$116,5)))</f>
        <v>0</v>
      </c>
      <c r="V25" s="8">
        <f>IF(Q25=0,0,(VLOOKUP(Hoja1!Q25+5,Hoja2!$A$4:$F$116,5)/VLOOKUP(Hoja1!Q25,Hoja2!$A$4:$F$116,5)))</f>
        <v>0</v>
      </c>
      <c r="W25" s="8">
        <f t="shared" si="7"/>
        <v>0.005547116175412055</v>
      </c>
      <c r="X25" s="15">
        <f t="shared" si="8"/>
        <v>0.005547116175412055</v>
      </c>
    </row>
    <row r="26" spans="1:24" ht="12.75">
      <c r="A26" s="4">
        <f t="shared" si="1"/>
        <v>24</v>
      </c>
      <c r="B26" s="3">
        <v>27997</v>
      </c>
      <c r="C26" s="10">
        <f t="shared" si="2"/>
        <v>36.35318275154004</v>
      </c>
      <c r="D26" s="1" t="s">
        <v>1</v>
      </c>
      <c r="E26" s="1" t="s">
        <v>0</v>
      </c>
      <c r="F26" s="3">
        <v>36586</v>
      </c>
      <c r="G26" s="3">
        <v>25040</v>
      </c>
      <c r="H26" s="10">
        <f>($H$1-G26)/365.25</f>
        <v>44.44900752908966</v>
      </c>
      <c r="I26" s="3">
        <v>36901</v>
      </c>
      <c r="J26" s="10">
        <f t="shared" si="9"/>
        <v>11.97535934291581</v>
      </c>
      <c r="K26" s="10">
        <f t="shared" si="3"/>
        <v>11.97535934291581</v>
      </c>
      <c r="L26" s="2"/>
      <c r="M26" s="10">
        <f t="shared" si="0"/>
        <v>0</v>
      </c>
      <c r="N26" s="10">
        <f t="shared" si="4"/>
        <v>0</v>
      </c>
      <c r="O26" s="2"/>
      <c r="P26" s="10">
        <f t="shared" si="5"/>
        <v>0</v>
      </c>
      <c r="Q26" s="10">
        <f t="shared" si="6"/>
        <v>0</v>
      </c>
      <c r="R26">
        <f>IF(H26=0,0,(IF(D26="M",VLOOKUP(Hoja1!C26,Hoja2!$A$4:$F$116,6),VLOOKUP(Hoja1!C26,Hoja2!$A$4:$F$116,5))-IF(D26="M",VLOOKUP(Hoja1!C26+5,Hoja2!$A$4:$F$116,6),VLOOKUP(Hoja1!C26+5,Hoja2!$A$4:$F$116,5)))/IF(D26="M",VLOOKUP(Hoja1!C26,Hoja2!$A$4:$F$116,6),VLOOKUP(Hoja1!C26,Hoja2!$A$4:$F$116,5))*(IF(D26="M",VLOOKUP(H26+5,Hoja2!$A$4:$F$116,5),VLOOKUP(H26+5,Hoja2!$A$4:$F$116,6))/IF(D26="M",VLOOKUP(H26,Hoja2!$A$4:$F$116,5),VLOOKUP(H26,Hoja2!$A$4:$F$116,6))))</f>
        <v>0.003698035078284633</v>
      </c>
      <c r="S26">
        <f>IF(D26="M",VLOOKUP(Hoja1!C26+5,Hoja2!$A$4:$F$116,6),VLOOKUP(Hoja1!C26+5,Hoja2!$A$4:$F$116,5))/IF(D26="M",VLOOKUP(Hoja1!C26,Hoja2!$A$4:$F$116,6),VLOOKUP(Hoja1!C26,Hoja2!$A$4:$F$116,5))</f>
        <v>0.9962505801880845</v>
      </c>
      <c r="T26" s="8">
        <f>IF(K26=0,0,(VLOOKUP(Hoja1!K26+5,Hoja2!$A$4:$F$116,5)/VLOOKUP(Hoja1!K26,Hoja2!$A$4:$F$116,5)))</f>
        <v>0.9984189727820444</v>
      </c>
      <c r="U26" s="8">
        <f>IF(N26=0,0,(VLOOKUP(Hoja1!N26+5,Hoja2!$A$4:$F$116,5)/VLOOKUP(Hoja1!N26,Hoja2!$A$4:$F$116,5)))</f>
        <v>0</v>
      </c>
      <c r="V26" s="8">
        <f>IF(Q26=0,0,(VLOOKUP(Hoja1!Q26+5,Hoja2!$A$4:$F$116,5)/VLOOKUP(Hoja1!Q26,Hoja2!$A$4:$F$116,5)))</f>
        <v>0</v>
      </c>
      <c r="W26" s="8">
        <f t="shared" si="7"/>
        <v>0.0037434918771412752</v>
      </c>
      <c r="X26" s="15">
        <f t="shared" si="8"/>
        <v>0.0037434918771412752</v>
      </c>
    </row>
    <row r="27" spans="1:24" ht="12.75">
      <c r="A27" s="4">
        <f t="shared" si="1"/>
        <v>25</v>
      </c>
      <c r="B27" s="3">
        <v>26274</v>
      </c>
      <c r="C27" s="10">
        <f t="shared" si="2"/>
        <v>41.07049965776865</v>
      </c>
      <c r="D27" s="1" t="s">
        <v>2</v>
      </c>
      <c r="E27" s="1" t="s">
        <v>4</v>
      </c>
      <c r="F27" s="3">
        <v>36587</v>
      </c>
      <c r="G27" s="2"/>
      <c r="H27" s="10"/>
      <c r="I27" s="2"/>
      <c r="J27" s="10">
        <f t="shared" si="9"/>
        <v>0</v>
      </c>
      <c r="K27" s="10">
        <f t="shared" si="3"/>
        <v>0</v>
      </c>
      <c r="L27" s="2"/>
      <c r="M27" s="10">
        <f t="shared" si="0"/>
        <v>0</v>
      </c>
      <c r="N27" s="10">
        <f t="shared" si="4"/>
        <v>0</v>
      </c>
      <c r="O27" s="2"/>
      <c r="P27" s="10">
        <f t="shared" si="5"/>
        <v>0</v>
      </c>
      <c r="Q27" s="10">
        <f t="shared" si="6"/>
        <v>0</v>
      </c>
      <c r="R27">
        <f>IF(H27=0,0,(IF(D27="M",VLOOKUP(Hoja1!C27,Hoja2!$A$4:$F$116,6),VLOOKUP(Hoja1!C27,Hoja2!$A$4:$F$116,5))-IF(D27="M",VLOOKUP(Hoja1!C27+5,Hoja2!$A$4:$F$116,6),VLOOKUP(Hoja1!C27+5,Hoja2!$A$4:$F$116,5)))/IF(D27="M",VLOOKUP(Hoja1!C27,Hoja2!$A$4:$F$116,6),VLOOKUP(Hoja1!C27,Hoja2!$A$4:$F$116,5))*(IF(D27="M",VLOOKUP(H27+5,Hoja2!$A$4:$F$116,5),VLOOKUP(H27+5,Hoja2!$A$4:$F$116,6))/IF(D27="M",VLOOKUP(H27,Hoja2!$A$4:$F$116,5),VLOOKUP(H27,Hoja2!$A$4:$F$116,6))))</f>
        <v>0</v>
      </c>
      <c r="S27">
        <f>IF(D27="M",VLOOKUP(Hoja1!C27+5,Hoja2!$A$4:$F$116,6),VLOOKUP(Hoja1!C27+5,Hoja2!$A$4:$F$116,5))/IF(D27="M",VLOOKUP(Hoja1!C27,Hoja2!$A$4:$F$116,6),VLOOKUP(Hoja1!C27,Hoja2!$A$4:$F$116,5))</f>
        <v>0.9902589167134399</v>
      </c>
      <c r="T27" s="8">
        <f>IF(K27=0,0,(VLOOKUP(Hoja1!K27+5,Hoja2!$A$4:$F$116,5)/VLOOKUP(Hoja1!K27,Hoja2!$A$4:$F$116,5)))</f>
        <v>0</v>
      </c>
      <c r="U27" s="8">
        <f>IF(N27=0,0,(VLOOKUP(Hoja1!N27+5,Hoja2!$A$4:$F$116,5)/VLOOKUP(Hoja1!N27,Hoja2!$A$4:$F$116,5)))</f>
        <v>0</v>
      </c>
      <c r="V27" s="8">
        <f>IF(Q27=0,0,(VLOOKUP(Hoja1!Q27+5,Hoja2!$A$4:$F$116,5)/VLOOKUP(Hoja1!Q27,Hoja2!$A$4:$F$116,5)))</f>
        <v>0</v>
      </c>
      <c r="W27" s="8">
        <f t="shared" si="7"/>
        <v>0</v>
      </c>
      <c r="X27" s="15">
        <f t="shared" si="8"/>
        <v>0</v>
      </c>
    </row>
    <row r="28" spans="1:24" ht="12.75">
      <c r="A28" s="4">
        <f t="shared" si="1"/>
        <v>26</v>
      </c>
      <c r="B28" s="3">
        <v>26704</v>
      </c>
      <c r="C28" s="10">
        <f t="shared" si="2"/>
        <v>39.893223819301845</v>
      </c>
      <c r="D28" s="1" t="s">
        <v>2</v>
      </c>
      <c r="E28" s="1" t="s">
        <v>4</v>
      </c>
      <c r="F28" s="3">
        <v>36586</v>
      </c>
      <c r="G28" s="2"/>
      <c r="H28" s="10"/>
      <c r="I28" s="2"/>
      <c r="J28" s="10">
        <f t="shared" si="9"/>
        <v>0</v>
      </c>
      <c r="K28" s="10">
        <f t="shared" si="3"/>
        <v>0</v>
      </c>
      <c r="L28" s="2"/>
      <c r="M28" s="10">
        <f t="shared" si="0"/>
        <v>0</v>
      </c>
      <c r="N28" s="10">
        <f t="shared" si="4"/>
        <v>0</v>
      </c>
      <c r="O28" s="2"/>
      <c r="P28" s="10">
        <f t="shared" si="5"/>
        <v>0</v>
      </c>
      <c r="Q28" s="10">
        <f t="shared" si="6"/>
        <v>0</v>
      </c>
      <c r="R28">
        <f>IF(H28=0,0,(IF(D28="M",VLOOKUP(Hoja1!C28,Hoja2!$A$4:$F$116,6),VLOOKUP(Hoja1!C28,Hoja2!$A$4:$F$116,5))-IF(D28="M",VLOOKUP(Hoja1!C28+5,Hoja2!$A$4:$F$116,6),VLOOKUP(Hoja1!C28+5,Hoja2!$A$4:$F$116,5)))/IF(D28="M",VLOOKUP(Hoja1!C28,Hoja2!$A$4:$F$116,6),VLOOKUP(Hoja1!C28,Hoja2!$A$4:$F$116,5))*(IF(D28="M",VLOOKUP(H28+5,Hoja2!$A$4:$F$116,5),VLOOKUP(H28+5,Hoja2!$A$4:$F$116,6))/IF(D28="M",VLOOKUP(H28,Hoja2!$A$4:$F$116,5),VLOOKUP(H28,Hoja2!$A$4:$F$116,6))))</f>
        <v>0</v>
      </c>
      <c r="S28">
        <f>IF(D28="M",VLOOKUP(Hoja1!C28+5,Hoja2!$A$4:$F$116,6),VLOOKUP(Hoja1!C28+5,Hoja2!$A$4:$F$116,5))/IF(D28="M",VLOOKUP(Hoja1!C28,Hoja2!$A$4:$F$116,6),VLOOKUP(Hoja1!C28,Hoja2!$A$4:$F$116,5))</f>
        <v>0.9921943513374399</v>
      </c>
      <c r="T28" s="8">
        <f>IF(K28=0,0,(VLOOKUP(Hoja1!K28+5,Hoja2!$A$4:$F$116,5)/VLOOKUP(Hoja1!K28,Hoja2!$A$4:$F$116,5)))</f>
        <v>0</v>
      </c>
      <c r="U28" s="8">
        <f>IF(N28=0,0,(VLOOKUP(Hoja1!N28+5,Hoja2!$A$4:$F$116,5)/VLOOKUP(Hoja1!N28,Hoja2!$A$4:$F$116,5)))</f>
        <v>0</v>
      </c>
      <c r="V28" s="8">
        <f>IF(Q28=0,0,(VLOOKUP(Hoja1!Q28+5,Hoja2!$A$4:$F$116,5)/VLOOKUP(Hoja1!Q28,Hoja2!$A$4:$F$116,5)))</f>
        <v>0</v>
      </c>
      <c r="W28" s="8">
        <f t="shared" si="7"/>
        <v>0</v>
      </c>
      <c r="X28" s="15">
        <f t="shared" si="8"/>
        <v>0</v>
      </c>
    </row>
    <row r="29" spans="1:24" ht="12.75">
      <c r="A29" s="4">
        <f t="shared" si="1"/>
        <v>27</v>
      </c>
      <c r="B29" s="3">
        <v>26256</v>
      </c>
      <c r="C29" s="10">
        <f t="shared" si="2"/>
        <v>41.11978097193703</v>
      </c>
      <c r="D29" s="1" t="s">
        <v>2</v>
      </c>
      <c r="E29" s="1" t="s">
        <v>4</v>
      </c>
      <c r="F29" s="3">
        <v>36586</v>
      </c>
      <c r="G29" s="2"/>
      <c r="H29" s="10"/>
      <c r="I29" s="3">
        <v>38973</v>
      </c>
      <c r="J29" s="10">
        <f t="shared" si="9"/>
        <v>6.3025325119780975</v>
      </c>
      <c r="K29" s="10">
        <f t="shared" si="3"/>
        <v>6.3025325119780975</v>
      </c>
      <c r="L29" s="2"/>
      <c r="M29" s="10">
        <f t="shared" si="0"/>
        <v>0</v>
      </c>
      <c r="N29" s="10">
        <f t="shared" si="4"/>
        <v>0</v>
      </c>
      <c r="O29" s="2"/>
      <c r="P29" s="10">
        <f t="shared" si="5"/>
        <v>0</v>
      </c>
      <c r="Q29" s="10">
        <f t="shared" si="6"/>
        <v>0</v>
      </c>
      <c r="R29">
        <f>IF(H29=0,0,(IF(D29="M",VLOOKUP(Hoja1!C29,Hoja2!$A$4:$F$116,6),VLOOKUP(Hoja1!C29,Hoja2!$A$4:$F$116,5))-IF(D29="M",VLOOKUP(Hoja1!C29+5,Hoja2!$A$4:$F$116,6),VLOOKUP(Hoja1!C29+5,Hoja2!$A$4:$F$116,5)))/IF(D29="M",VLOOKUP(Hoja1!C29,Hoja2!$A$4:$F$116,6),VLOOKUP(Hoja1!C29,Hoja2!$A$4:$F$116,5))*(IF(D29="M",VLOOKUP(H29+5,Hoja2!$A$4:$F$116,5),VLOOKUP(H29+5,Hoja2!$A$4:$F$116,6))/IF(D29="M",VLOOKUP(H29,Hoja2!$A$4:$F$116,5),VLOOKUP(H29,Hoja2!$A$4:$F$116,6))))</f>
        <v>0</v>
      </c>
      <c r="S29">
        <f>IF(D29="M",VLOOKUP(Hoja1!C29+5,Hoja2!$A$4:$F$116,6),VLOOKUP(Hoja1!C29+5,Hoja2!$A$4:$F$116,5))/IF(D29="M",VLOOKUP(Hoja1!C29,Hoja2!$A$4:$F$116,6),VLOOKUP(Hoja1!C29,Hoja2!$A$4:$F$116,5))</f>
        <v>0.9902589167134399</v>
      </c>
      <c r="T29" s="8">
        <f>IF(K29=0,0,(VLOOKUP(Hoja1!K29+5,Hoja2!$A$4:$F$116,5)/VLOOKUP(Hoja1!K29,Hoja2!$A$4:$F$116,5)))</f>
        <v>0.9991712747364826</v>
      </c>
      <c r="U29" s="8">
        <f>IF(N29=0,0,(VLOOKUP(Hoja1!N29+5,Hoja2!$A$4:$F$116,5)/VLOOKUP(Hoja1!N29,Hoja2!$A$4:$F$116,5)))</f>
        <v>0</v>
      </c>
      <c r="V29" s="8">
        <f>IF(Q29=0,0,(VLOOKUP(Hoja1!Q29+5,Hoja2!$A$4:$F$116,5)/VLOOKUP(Hoja1!Q29,Hoja2!$A$4:$F$116,5)))</f>
        <v>0</v>
      </c>
      <c r="W29" s="8">
        <f t="shared" si="7"/>
        <v>0.009733010604746493</v>
      </c>
      <c r="X29" s="15">
        <f t="shared" si="8"/>
        <v>0.009733010604746493</v>
      </c>
    </row>
    <row r="30" spans="1:24" ht="12.75">
      <c r="A30" s="4">
        <f t="shared" si="1"/>
        <v>28</v>
      </c>
      <c r="B30" s="3">
        <v>27201</v>
      </c>
      <c r="C30" s="10">
        <f t="shared" si="2"/>
        <v>38.53251197809719</v>
      </c>
      <c r="D30" s="1" t="s">
        <v>1</v>
      </c>
      <c r="E30" s="1" t="s">
        <v>0</v>
      </c>
      <c r="F30" s="3">
        <v>36586</v>
      </c>
      <c r="G30" s="3">
        <v>26527</v>
      </c>
      <c r="H30" s="10">
        <f aca="true" t="shared" si="10" ref="H30:H35">($H$1-G30)/365.25</f>
        <v>40.37782340862423</v>
      </c>
      <c r="I30" s="3">
        <v>38727</v>
      </c>
      <c r="J30" s="10">
        <f t="shared" si="9"/>
        <v>6.976043805612594</v>
      </c>
      <c r="K30" s="10">
        <f t="shared" si="3"/>
        <v>6.976043805612594</v>
      </c>
      <c r="L30" s="2"/>
      <c r="M30" s="10">
        <f t="shared" si="0"/>
        <v>0</v>
      </c>
      <c r="N30" s="10">
        <f t="shared" si="4"/>
        <v>0</v>
      </c>
      <c r="O30" s="2"/>
      <c r="P30" s="10">
        <f t="shared" si="5"/>
        <v>0</v>
      </c>
      <c r="Q30" s="10">
        <f t="shared" si="6"/>
        <v>0</v>
      </c>
      <c r="R30">
        <f>IF(H30=0,0,(IF(D30="M",VLOOKUP(Hoja1!C30,Hoja2!$A$4:$F$116,6),VLOOKUP(Hoja1!C30,Hoja2!$A$4:$F$116,5))-IF(D30="M",VLOOKUP(Hoja1!C30+5,Hoja2!$A$4:$F$116,6),VLOOKUP(Hoja1!C30+5,Hoja2!$A$4:$F$116,5)))/IF(D30="M",VLOOKUP(Hoja1!C30,Hoja2!$A$4:$F$116,6),VLOOKUP(Hoja1!C30,Hoja2!$A$4:$F$116,5))*(IF(D30="M",VLOOKUP(H30+5,Hoja2!$A$4:$F$116,5),VLOOKUP(H30+5,Hoja2!$A$4:$F$116,6))/IF(D30="M",VLOOKUP(H30,Hoja2!$A$4:$F$116,5),VLOOKUP(H30,Hoja2!$A$4:$F$116,6))))</f>
        <v>0.004873622089118761</v>
      </c>
      <c r="S30">
        <f>IF(D30="M",VLOOKUP(Hoja1!C30+5,Hoja2!$A$4:$F$116,6),VLOOKUP(Hoja1!C30+5,Hoja2!$A$4:$F$116,5))/IF(D30="M",VLOOKUP(Hoja1!C30,Hoja2!$A$4:$F$116,6),VLOOKUP(Hoja1!C30,Hoja2!$A$4:$F$116,5))</f>
        <v>0.9950836113808877</v>
      </c>
      <c r="T30" s="8">
        <f>IF(K30=0,0,(VLOOKUP(Hoja1!K30+5,Hoja2!$A$4:$F$116,5)/VLOOKUP(Hoja1!K30,Hoja2!$A$4:$F$116,5)))</f>
        <v>0.9991712747364826</v>
      </c>
      <c r="U30" s="8">
        <f>IF(N30=0,0,(VLOOKUP(Hoja1!N30+5,Hoja2!$A$4:$F$116,5)/VLOOKUP(Hoja1!N30,Hoja2!$A$4:$F$116,5)))</f>
        <v>0</v>
      </c>
      <c r="V30" s="8">
        <f>IF(Q30=0,0,(VLOOKUP(Hoja1!Q30+5,Hoja2!$A$4:$F$116,5)/VLOOKUP(Hoja1!Q30,Hoja2!$A$4:$F$116,5)))</f>
        <v>0</v>
      </c>
      <c r="W30" s="8">
        <f t="shared" si="7"/>
        <v>0.004912314283658328</v>
      </c>
      <c r="X30" s="15">
        <f t="shared" si="8"/>
        <v>0.004912314283658328</v>
      </c>
    </row>
    <row r="31" spans="1:24" ht="12.75">
      <c r="A31" s="4">
        <f t="shared" si="1"/>
        <v>29</v>
      </c>
      <c r="B31" s="3">
        <v>26300</v>
      </c>
      <c r="C31" s="10">
        <f t="shared" si="2"/>
        <v>40.99931553730322</v>
      </c>
      <c r="D31" s="1" t="s">
        <v>1</v>
      </c>
      <c r="E31" s="1" t="s">
        <v>0</v>
      </c>
      <c r="F31" s="3">
        <v>36586</v>
      </c>
      <c r="G31" s="3">
        <v>26094</v>
      </c>
      <c r="H31" s="10">
        <f t="shared" si="10"/>
        <v>41.56331279945243</v>
      </c>
      <c r="I31" s="3">
        <v>37486</v>
      </c>
      <c r="J31" s="10">
        <f t="shared" si="9"/>
        <v>10.373716632443532</v>
      </c>
      <c r="K31" s="10">
        <f t="shared" si="3"/>
        <v>10.373716632443532</v>
      </c>
      <c r="L31" s="2"/>
      <c r="M31" s="10">
        <f t="shared" si="0"/>
        <v>0</v>
      </c>
      <c r="N31" s="10">
        <f t="shared" si="4"/>
        <v>0</v>
      </c>
      <c r="O31" s="3">
        <v>38785</v>
      </c>
      <c r="P31" s="10">
        <f t="shared" si="5"/>
        <v>6.8172484599589325</v>
      </c>
      <c r="Q31" s="10">
        <f t="shared" si="6"/>
        <v>6.8172484599589325</v>
      </c>
      <c r="R31">
        <f>IF(H31=0,0,(IF(D31="M",VLOOKUP(Hoja1!C31,Hoja2!$A$4:$F$116,6),VLOOKUP(Hoja1!C31,Hoja2!$A$4:$F$116,5))-IF(D31="M",VLOOKUP(Hoja1!C31+5,Hoja2!$A$4:$F$116,6),VLOOKUP(Hoja1!C31+5,Hoja2!$A$4:$F$116,5)))/IF(D31="M",VLOOKUP(Hoja1!C31,Hoja2!$A$4:$F$116,6),VLOOKUP(Hoja1!C31,Hoja2!$A$4:$F$116,5))*(IF(D31="M",VLOOKUP(H31+5,Hoja2!$A$4:$F$116,5),VLOOKUP(H31+5,Hoja2!$A$4:$F$116,6))/IF(D31="M",VLOOKUP(H31,Hoja2!$A$4:$F$116,5),VLOOKUP(H31,Hoja2!$A$4:$F$116,6))))</f>
        <v>0.006117577840005585</v>
      </c>
      <c r="S31">
        <f>IF(D31="M",VLOOKUP(Hoja1!C31+5,Hoja2!$A$4:$F$116,6),VLOOKUP(Hoja1!C31+5,Hoja2!$A$4:$F$116,5))/IF(D31="M",VLOOKUP(Hoja1!C31,Hoja2!$A$4:$F$116,6),VLOOKUP(Hoja1!C31,Hoja2!$A$4:$F$116,5))</f>
        <v>0.9938222441254968</v>
      </c>
      <c r="T31" s="8">
        <f>IF(K31=0,0,(VLOOKUP(Hoja1!K31+5,Hoja2!$A$4:$F$116,5)/VLOOKUP(Hoja1!K31,Hoja2!$A$4:$F$116,5)))</f>
        <v>0.9987356254896322</v>
      </c>
      <c r="U31" s="8">
        <f>IF(N31=0,0,(VLOOKUP(Hoja1!N31+5,Hoja2!$A$4:$F$116,5)/VLOOKUP(Hoja1!N31,Hoja2!$A$4:$F$116,5)))</f>
        <v>0</v>
      </c>
      <c r="V31" s="8">
        <f>IF(Q31=0,0,(VLOOKUP(Hoja1!Q31+5,Hoja2!$A$4:$F$116,5)/VLOOKUP(Hoja1!Q31,Hoja2!$A$4:$F$116,5)))</f>
        <v>0.9991712747364826</v>
      </c>
      <c r="W31" s="8">
        <f t="shared" si="7"/>
        <v>0.012342581089582359</v>
      </c>
      <c r="X31" s="15">
        <f t="shared" si="8"/>
        <v>0.006177749401332604</v>
      </c>
    </row>
    <row r="32" spans="1:24" ht="12.75">
      <c r="A32" s="4">
        <f t="shared" si="1"/>
        <v>30</v>
      </c>
      <c r="B32" s="3">
        <v>26881</v>
      </c>
      <c r="C32" s="10">
        <f t="shared" si="2"/>
        <v>39.408624229979466</v>
      </c>
      <c r="D32" s="1" t="s">
        <v>1</v>
      </c>
      <c r="E32" s="1" t="s">
        <v>0</v>
      </c>
      <c r="F32" s="3">
        <v>36586</v>
      </c>
      <c r="G32" s="3">
        <v>26427</v>
      </c>
      <c r="H32" s="10">
        <f t="shared" si="10"/>
        <v>40.65160848733744</v>
      </c>
      <c r="I32" s="3">
        <v>39326</v>
      </c>
      <c r="J32" s="10">
        <f t="shared" si="9"/>
        <v>5.336071184120465</v>
      </c>
      <c r="K32" s="10">
        <f t="shared" si="3"/>
        <v>5.336071184120465</v>
      </c>
      <c r="L32" s="2"/>
      <c r="M32" s="10">
        <f t="shared" si="0"/>
        <v>0</v>
      </c>
      <c r="N32" s="10">
        <f t="shared" si="4"/>
        <v>0</v>
      </c>
      <c r="O32" s="2"/>
      <c r="P32" s="10">
        <f t="shared" si="5"/>
        <v>0</v>
      </c>
      <c r="Q32" s="10">
        <f t="shared" si="6"/>
        <v>0</v>
      </c>
      <c r="R32">
        <f>IF(H32=0,0,(IF(D32="M",VLOOKUP(Hoja1!C32,Hoja2!$A$4:$F$116,6),VLOOKUP(Hoja1!C32,Hoja2!$A$4:$F$116,5))-IF(D32="M",VLOOKUP(Hoja1!C32+5,Hoja2!$A$4:$F$116,6),VLOOKUP(Hoja1!C32+5,Hoja2!$A$4:$F$116,5)))/IF(D32="M",VLOOKUP(Hoja1!C32,Hoja2!$A$4:$F$116,6),VLOOKUP(Hoja1!C32,Hoja2!$A$4:$F$116,5))*(IF(D32="M",VLOOKUP(H32+5,Hoja2!$A$4:$F$116,5),VLOOKUP(H32+5,Hoja2!$A$4:$F$116,6))/IF(D32="M",VLOOKUP(H32,Hoja2!$A$4:$F$116,5),VLOOKUP(H32,Hoja2!$A$4:$F$116,6))))</f>
        <v>0.0055034239184025965</v>
      </c>
      <c r="S32">
        <f>IF(D32="M",VLOOKUP(Hoja1!C32+5,Hoja2!$A$4:$F$116,6),VLOOKUP(Hoja1!C32+5,Hoja2!$A$4:$F$116,5))/IF(D32="M",VLOOKUP(Hoja1!C32,Hoja2!$A$4:$F$116,6),VLOOKUP(Hoja1!C32,Hoja2!$A$4:$F$116,5))</f>
        <v>0.9944482829764346</v>
      </c>
      <c r="T32" s="8">
        <f>IF(K32=0,0,(VLOOKUP(Hoja1!K32+5,Hoja2!$A$4:$F$116,5)/VLOOKUP(Hoja1!K32,Hoja2!$A$4:$F$116,5)))</f>
        <v>0.9991402951914227</v>
      </c>
      <c r="U32" s="8">
        <f>IF(N32=0,0,(VLOOKUP(Hoja1!N32+5,Hoja2!$A$4:$F$116,5)/VLOOKUP(Hoja1!N32,Hoja2!$A$4:$F$116,5)))</f>
        <v>0</v>
      </c>
      <c r="V32" s="8">
        <f>IF(Q32=0,0,(VLOOKUP(Hoja1!Q32+5,Hoja2!$A$4:$F$116,5)/VLOOKUP(Hoja1!Q32,Hoja2!$A$4:$F$116,5)))</f>
        <v>0</v>
      </c>
      <c r="W32" s="8">
        <f t="shared" si="7"/>
        <v>0.005546944185744363</v>
      </c>
      <c r="X32" s="15">
        <f t="shared" si="8"/>
        <v>0.005546944185744363</v>
      </c>
    </row>
    <row r="33" spans="1:24" ht="12.75">
      <c r="A33" s="4">
        <f t="shared" si="1"/>
        <v>31</v>
      </c>
      <c r="B33" s="3">
        <v>26403</v>
      </c>
      <c r="C33" s="10">
        <f t="shared" si="2"/>
        <v>40.71731690622861</v>
      </c>
      <c r="D33" s="1" t="s">
        <v>1</v>
      </c>
      <c r="E33" s="1" t="s">
        <v>0</v>
      </c>
      <c r="F33" s="3">
        <v>36586</v>
      </c>
      <c r="G33" s="3">
        <v>24210</v>
      </c>
      <c r="H33" s="10">
        <f t="shared" si="10"/>
        <v>46.72142368240931</v>
      </c>
      <c r="I33" s="3">
        <v>36898</v>
      </c>
      <c r="J33" s="10">
        <f t="shared" si="9"/>
        <v>11.983572895277208</v>
      </c>
      <c r="K33" s="10">
        <f t="shared" si="3"/>
        <v>11.983572895277208</v>
      </c>
      <c r="L33" s="2"/>
      <c r="M33" s="10">
        <f t="shared" si="0"/>
        <v>0</v>
      </c>
      <c r="N33" s="10">
        <f t="shared" si="4"/>
        <v>0</v>
      </c>
      <c r="O33" s="2"/>
      <c r="P33" s="10">
        <f t="shared" si="5"/>
        <v>0</v>
      </c>
      <c r="Q33" s="10">
        <f t="shared" si="6"/>
        <v>0</v>
      </c>
      <c r="R33">
        <f>IF(H33=0,0,(IF(D33="M",VLOOKUP(Hoja1!C33,Hoja2!$A$4:$F$116,6),VLOOKUP(Hoja1!C33,Hoja2!$A$4:$F$116,5))-IF(D33="M",VLOOKUP(Hoja1!C33+5,Hoja2!$A$4:$F$116,6),VLOOKUP(Hoja1!C33+5,Hoja2!$A$4:$F$116,5)))/IF(D33="M",VLOOKUP(Hoja1!C33,Hoja2!$A$4:$F$116,6),VLOOKUP(Hoja1!C33,Hoja2!$A$4:$F$116,5))*(IF(D33="M",VLOOKUP(H33+5,Hoja2!$A$4:$F$116,5),VLOOKUP(H33+5,Hoja2!$A$4:$F$116,6))/IF(D33="M",VLOOKUP(H33,Hoja2!$A$4:$F$116,5),VLOOKUP(H33,Hoja2!$A$4:$F$116,6))))</f>
        <v>0.006072655567668471</v>
      </c>
      <c r="S33">
        <f>IF(D33="M",VLOOKUP(Hoja1!C33+5,Hoja2!$A$4:$F$116,6),VLOOKUP(Hoja1!C33+5,Hoja2!$A$4:$F$116,5))/IF(D33="M",VLOOKUP(Hoja1!C33,Hoja2!$A$4:$F$116,6),VLOOKUP(Hoja1!C33,Hoja2!$A$4:$F$116,5))</f>
        <v>0.9938222441254968</v>
      </c>
      <c r="T33" s="8">
        <f>IF(K33=0,0,(VLOOKUP(Hoja1!K33+5,Hoja2!$A$4:$F$116,5)/VLOOKUP(Hoja1!K33,Hoja2!$A$4:$F$116,5)))</f>
        <v>0.9984189727820444</v>
      </c>
      <c r="U33" s="8">
        <f>IF(N33=0,0,(VLOOKUP(Hoja1!N33+5,Hoja2!$A$4:$F$116,5)/VLOOKUP(Hoja1!N33,Hoja2!$A$4:$F$116,5)))</f>
        <v>0</v>
      </c>
      <c r="V33" s="8">
        <f>IF(Q33=0,0,(VLOOKUP(Hoja1!Q33+5,Hoja2!$A$4:$F$116,5)/VLOOKUP(Hoja1!Q33,Hoja2!$A$4:$F$116,5)))</f>
        <v>0</v>
      </c>
      <c r="W33" s="8">
        <f t="shared" si="7"/>
        <v>0.006167988674319724</v>
      </c>
      <c r="X33" s="15">
        <f t="shared" si="8"/>
        <v>0.006167988674319724</v>
      </c>
    </row>
    <row r="34" spans="1:24" ht="12.75">
      <c r="A34" s="4">
        <f t="shared" si="1"/>
        <v>32</v>
      </c>
      <c r="B34" s="3">
        <v>25914</v>
      </c>
      <c r="C34" s="10">
        <f t="shared" si="2"/>
        <v>42.05612594113621</v>
      </c>
      <c r="D34" s="1" t="s">
        <v>2</v>
      </c>
      <c r="E34" s="1" t="s">
        <v>0</v>
      </c>
      <c r="F34" s="3">
        <v>36586</v>
      </c>
      <c r="G34" s="3">
        <v>26392</v>
      </c>
      <c r="H34" s="10">
        <f t="shared" si="10"/>
        <v>40.747433264887064</v>
      </c>
      <c r="I34" s="3">
        <v>38155</v>
      </c>
      <c r="J34" s="10">
        <f t="shared" si="9"/>
        <v>8.542094455852157</v>
      </c>
      <c r="K34" s="10">
        <f t="shared" si="3"/>
        <v>8.542094455852157</v>
      </c>
      <c r="L34" s="3">
        <v>38859</v>
      </c>
      <c r="M34" s="10">
        <f t="shared" si="0"/>
        <v>6.614647501711157</v>
      </c>
      <c r="N34" s="10">
        <f t="shared" si="4"/>
        <v>6.614647501711157</v>
      </c>
      <c r="O34" s="2"/>
      <c r="P34" s="10">
        <f t="shared" si="5"/>
        <v>0</v>
      </c>
      <c r="Q34" s="10">
        <f t="shared" si="6"/>
        <v>0</v>
      </c>
      <c r="R34">
        <f>IF(H34=0,0,(IF(D34="M",VLOOKUP(Hoja1!C34,Hoja2!$A$4:$F$116,6),VLOOKUP(Hoja1!C34,Hoja2!$A$4:$F$116,5))-IF(D34="M",VLOOKUP(Hoja1!C34+5,Hoja2!$A$4:$F$116,6),VLOOKUP(Hoja1!C34+5,Hoja2!$A$4:$F$116,5)))/IF(D34="M",VLOOKUP(Hoja1!C34,Hoja2!$A$4:$F$116,6),VLOOKUP(Hoja1!C34,Hoja2!$A$4:$F$116,5))*(IF(D34="M",VLOOKUP(H34+5,Hoja2!$A$4:$F$116,5),VLOOKUP(H34+5,Hoja2!$A$4:$F$116,6))/IF(D34="M",VLOOKUP(H34,Hoja2!$A$4:$F$116,5),VLOOKUP(H34,Hoja2!$A$4:$F$116,6))))</f>
        <v>0.010860727562829516</v>
      </c>
      <c r="S34">
        <f>IF(D34="M",VLOOKUP(Hoja1!C34+5,Hoja2!$A$4:$F$116,6),VLOOKUP(Hoja1!C34+5,Hoja2!$A$4:$F$116,5))/IF(D34="M",VLOOKUP(Hoja1!C34,Hoja2!$A$4:$F$116,6),VLOOKUP(Hoja1!C34,Hoja2!$A$4:$F$116,5))</f>
        <v>0.9890717604410372</v>
      </c>
      <c r="T34" s="8">
        <f>IF(K34=0,0,(VLOOKUP(Hoja1!K34+5,Hoja2!$A$4:$F$116,5)/VLOOKUP(Hoja1!K34,Hoja2!$A$4:$F$116,5)))</f>
        <v>0.9990903292767259</v>
      </c>
      <c r="U34" s="8">
        <f>IF(N34=0,0,(VLOOKUP(Hoja1!N34+5,Hoja2!$A$4:$F$116,5)/VLOOKUP(Hoja1!N34,Hoja2!$A$4:$F$116,5)))</f>
        <v>0.9991712747364826</v>
      </c>
      <c r="V34" s="8">
        <f>IF(Q34=0,0,(VLOOKUP(Hoja1!Q34+5,Hoja2!$A$4:$F$116,5)/VLOOKUP(Hoja1!Q34,Hoja2!$A$4:$F$116,5)))</f>
        <v>0</v>
      </c>
      <c r="W34" s="8">
        <f t="shared" si="7"/>
        <v>0.021837481510133656</v>
      </c>
      <c r="X34" s="15">
        <f t="shared" si="8"/>
        <v>0.010928231320522456</v>
      </c>
    </row>
    <row r="35" spans="1:24" ht="12.75">
      <c r="A35" s="4">
        <f t="shared" si="1"/>
        <v>33</v>
      </c>
      <c r="B35" s="3">
        <v>26607</v>
      </c>
      <c r="C35" s="10">
        <f t="shared" si="2"/>
        <v>40.158795345653665</v>
      </c>
      <c r="D35" s="1" t="s">
        <v>1</v>
      </c>
      <c r="E35" s="1" t="s">
        <v>0</v>
      </c>
      <c r="F35" s="3">
        <v>36586</v>
      </c>
      <c r="G35" s="3">
        <v>24698</v>
      </c>
      <c r="H35" s="10">
        <f t="shared" si="10"/>
        <v>45.385352498288846</v>
      </c>
      <c r="I35" s="3">
        <v>37667</v>
      </c>
      <c r="J35" s="10">
        <f t="shared" si="9"/>
        <v>9.878165639972622</v>
      </c>
      <c r="K35" s="10">
        <f t="shared" si="3"/>
        <v>9.878165639972622</v>
      </c>
      <c r="L35" s="3">
        <v>38982</v>
      </c>
      <c r="M35" s="10">
        <f aca="true" t="shared" si="11" ref="M35:M66">IF(L35=0,0,(($J$1-L35)/365.25))</f>
        <v>6.277891854893908</v>
      </c>
      <c r="N35" s="10">
        <f t="shared" si="4"/>
        <v>6.277891854893908</v>
      </c>
      <c r="O35" s="2"/>
      <c r="P35" s="10">
        <f t="shared" si="5"/>
        <v>0</v>
      </c>
      <c r="Q35" s="10">
        <f t="shared" si="6"/>
        <v>0</v>
      </c>
      <c r="R35">
        <f>IF(H35=0,0,(IF(D35="M",VLOOKUP(Hoja1!C35,Hoja2!$A$4:$F$116,6),VLOOKUP(Hoja1!C35,Hoja2!$A$4:$F$116,5))-IF(D35="M",VLOOKUP(Hoja1!C35+5,Hoja2!$A$4:$F$116,6),VLOOKUP(Hoja1!C35+5,Hoja2!$A$4:$F$116,5)))/IF(D35="M",VLOOKUP(Hoja1!C35,Hoja2!$A$4:$F$116,6),VLOOKUP(Hoja1!C35,Hoja2!$A$4:$F$116,5))*(IF(D35="M",VLOOKUP(H35+5,Hoja2!$A$4:$F$116,5),VLOOKUP(H35+5,Hoja2!$A$4:$F$116,6))/IF(D35="M",VLOOKUP(H35,Hoja2!$A$4:$F$116,5),VLOOKUP(H35,Hoja2!$A$4:$F$116,6))))</f>
        <v>0.0060833152014875555</v>
      </c>
      <c r="S35">
        <f>IF(D35="M",VLOOKUP(Hoja1!C35+5,Hoja2!$A$4:$F$116,6),VLOOKUP(Hoja1!C35+5,Hoja2!$A$4:$F$116,5))/IF(D35="M",VLOOKUP(Hoja1!C35,Hoja2!$A$4:$F$116,6),VLOOKUP(Hoja1!C35,Hoja2!$A$4:$F$116,5))</f>
        <v>0.9938222441254968</v>
      </c>
      <c r="T35" s="8">
        <f>IF(K35=0,0,(VLOOKUP(Hoja1!K35+5,Hoja2!$A$4:$F$116,5)/VLOOKUP(Hoja1!K35,Hoja2!$A$4:$F$116,5)))</f>
        <v>0.9989554306333893</v>
      </c>
      <c r="U35" s="8">
        <f>IF(N35=0,0,(VLOOKUP(Hoja1!N35+5,Hoja2!$A$4:$F$116,5)/VLOOKUP(Hoja1!N35,Hoja2!$A$4:$F$116,5)))</f>
        <v>0.9991712747364826</v>
      </c>
      <c r="V35" s="8">
        <f>IF(Q35=0,0,(VLOOKUP(Hoja1!Q35+5,Hoja2!$A$4:$F$116,5)/VLOOKUP(Hoja1!Q35,Hoja2!$A$4:$F$116,5)))</f>
        <v>0</v>
      </c>
      <c r="W35" s="8">
        <f t="shared" si="7"/>
        <v>0.01234393899210045</v>
      </c>
      <c r="X35" s="15">
        <f t="shared" si="8"/>
        <v>0.006177750526660725</v>
      </c>
    </row>
    <row r="36" spans="1:24" ht="12.75">
      <c r="A36" s="4">
        <f aca="true" t="shared" si="12" ref="A36:A67">+A35+1</f>
        <v>34</v>
      </c>
      <c r="B36" s="3">
        <v>26999</v>
      </c>
      <c r="C36" s="10">
        <f t="shared" si="2"/>
        <v>39.08555783709788</v>
      </c>
      <c r="D36" s="1" t="s">
        <v>1</v>
      </c>
      <c r="E36" s="1" t="s">
        <v>4</v>
      </c>
      <c r="F36" s="3">
        <v>36586</v>
      </c>
      <c r="G36" s="2"/>
      <c r="H36" s="10"/>
      <c r="I36" s="2"/>
      <c r="J36" s="10">
        <f t="shared" si="9"/>
        <v>0</v>
      </c>
      <c r="K36" s="10">
        <f t="shared" si="3"/>
        <v>0</v>
      </c>
      <c r="L36" s="2"/>
      <c r="M36" s="10">
        <f t="shared" si="11"/>
        <v>0</v>
      </c>
      <c r="N36" s="10">
        <f t="shared" si="4"/>
        <v>0</v>
      </c>
      <c r="O36" s="2"/>
      <c r="P36" s="10">
        <f aca="true" t="shared" si="13" ref="P36:P66">IF(O36=0,0,(($J$1-O36)/365.25))</f>
        <v>0</v>
      </c>
      <c r="Q36" s="10">
        <f t="shared" si="6"/>
        <v>0</v>
      </c>
      <c r="R36">
        <f>IF(H36=0,0,(IF(D36="M",VLOOKUP(Hoja1!C36,Hoja2!$A$4:$F$116,6),VLOOKUP(Hoja1!C36,Hoja2!$A$4:$F$116,5))-IF(D36="M",VLOOKUP(Hoja1!C36+5,Hoja2!$A$4:$F$116,6),VLOOKUP(Hoja1!C36+5,Hoja2!$A$4:$F$116,5)))/IF(D36="M",VLOOKUP(Hoja1!C36,Hoja2!$A$4:$F$116,6),VLOOKUP(Hoja1!C36,Hoja2!$A$4:$F$116,5))*(IF(D36="M",VLOOKUP(H36+5,Hoja2!$A$4:$F$116,5),VLOOKUP(H36+5,Hoja2!$A$4:$F$116,6))/IF(D36="M",VLOOKUP(H36,Hoja2!$A$4:$F$116,5),VLOOKUP(H36,Hoja2!$A$4:$F$116,6))))</f>
        <v>0</v>
      </c>
      <c r="S36">
        <f>IF(D36="M",VLOOKUP(Hoja1!C36+5,Hoja2!$A$4:$F$116,6),VLOOKUP(Hoja1!C36+5,Hoja2!$A$4:$F$116,5))/IF(D36="M",VLOOKUP(Hoja1!C36,Hoja2!$A$4:$F$116,6),VLOOKUP(Hoja1!C36,Hoja2!$A$4:$F$116,5))</f>
        <v>0.9944482829764346</v>
      </c>
      <c r="T36" s="8">
        <f>IF(K36=0,0,(VLOOKUP(Hoja1!K36+5,Hoja2!$A$4:$F$116,5)/VLOOKUP(Hoja1!K36,Hoja2!$A$4:$F$116,5)))</f>
        <v>0</v>
      </c>
      <c r="U36" s="8">
        <f>IF(N36=0,0,(VLOOKUP(Hoja1!N36+5,Hoja2!$A$4:$F$116,5)/VLOOKUP(Hoja1!N36,Hoja2!$A$4:$F$116,5)))</f>
        <v>0</v>
      </c>
      <c r="V36" s="8">
        <f>IF(Q36=0,0,(VLOOKUP(Hoja1!Q36+5,Hoja2!$A$4:$F$116,5)/VLOOKUP(Hoja1!Q36,Hoja2!$A$4:$F$116,5)))</f>
        <v>0</v>
      </c>
      <c r="W36" s="8">
        <f t="shared" si="7"/>
        <v>0</v>
      </c>
      <c r="X36" s="15">
        <f t="shared" si="8"/>
        <v>0</v>
      </c>
    </row>
    <row r="37" spans="1:24" ht="12.75">
      <c r="A37" s="4">
        <f t="shared" si="12"/>
        <v>35</v>
      </c>
      <c r="B37" s="3">
        <v>26522</v>
      </c>
      <c r="C37" s="10">
        <f t="shared" si="2"/>
        <v>40.39151266255989</v>
      </c>
      <c r="D37" s="1" t="s">
        <v>1</v>
      </c>
      <c r="E37" s="1" t="s">
        <v>0</v>
      </c>
      <c r="F37" s="3">
        <v>36586</v>
      </c>
      <c r="G37" s="3">
        <v>27219</v>
      </c>
      <c r="H37" s="10">
        <f>($H$1-G37)/365.25</f>
        <v>38.483230663928815</v>
      </c>
      <c r="I37" s="3">
        <v>38655</v>
      </c>
      <c r="J37" s="10">
        <f t="shared" si="9"/>
        <v>7.173169062286106</v>
      </c>
      <c r="K37" s="10">
        <f t="shared" si="3"/>
        <v>7.173169062286106</v>
      </c>
      <c r="L37" s="2"/>
      <c r="M37" s="10">
        <f t="shared" si="11"/>
        <v>0</v>
      </c>
      <c r="N37" s="10">
        <f t="shared" si="4"/>
        <v>0</v>
      </c>
      <c r="O37" s="2"/>
      <c r="P37" s="10">
        <f t="shared" si="13"/>
        <v>0</v>
      </c>
      <c r="Q37" s="10">
        <f t="shared" si="6"/>
        <v>0</v>
      </c>
      <c r="R37">
        <f>IF(H37=0,0,(IF(D37="M",VLOOKUP(Hoja1!C37,Hoja2!$A$4:$F$116,6),VLOOKUP(Hoja1!C37,Hoja2!$A$4:$F$116,5))-IF(D37="M",VLOOKUP(Hoja1!C37+5,Hoja2!$A$4:$F$116,6),VLOOKUP(Hoja1!C37+5,Hoja2!$A$4:$F$116,5)))/IF(D37="M",VLOOKUP(Hoja1!C37,Hoja2!$A$4:$F$116,6),VLOOKUP(Hoja1!C37,Hoja2!$A$4:$F$116,5))*(IF(D37="M",VLOOKUP(H37+5,Hoja2!$A$4:$F$116,5),VLOOKUP(H37+5,Hoja2!$A$4:$F$116,6))/IF(D37="M",VLOOKUP(H37,Hoja2!$A$4:$F$116,5),VLOOKUP(H37,Hoja2!$A$4:$F$116,6))))</f>
        <v>0.006134183498881393</v>
      </c>
      <c r="S37">
        <f>IF(D37="M",VLOOKUP(Hoja1!C37+5,Hoja2!$A$4:$F$116,6),VLOOKUP(Hoja1!C37+5,Hoja2!$A$4:$F$116,5))/IF(D37="M",VLOOKUP(Hoja1!C37,Hoja2!$A$4:$F$116,6),VLOOKUP(Hoja1!C37,Hoja2!$A$4:$F$116,5))</f>
        <v>0.9938222441254968</v>
      </c>
      <c r="T37" s="8">
        <f>IF(K37=0,0,(VLOOKUP(Hoja1!K37+5,Hoja2!$A$4:$F$116,5)/VLOOKUP(Hoja1!K37,Hoja2!$A$4:$F$116,5)))</f>
        <v>0.9991572838622513</v>
      </c>
      <c r="U37" s="8">
        <f>IF(N37=0,0,(VLOOKUP(Hoja1!N37+5,Hoja2!$A$4:$F$116,5)/VLOOKUP(Hoja1!N37,Hoja2!$A$4:$F$116,5)))</f>
        <v>0</v>
      </c>
      <c r="V37" s="8">
        <f>IF(Q37=0,0,(VLOOKUP(Hoja1!Q37+5,Hoja2!$A$4:$F$116,5)/VLOOKUP(Hoja1!Q37,Hoja2!$A$4:$F$116,5)))</f>
        <v>0</v>
      </c>
      <c r="W37" s="8">
        <f t="shared" si="7"/>
        <v>0.006172549779932684</v>
      </c>
      <c r="X37" s="15">
        <f t="shared" si="8"/>
        <v>0.006172549779932684</v>
      </c>
    </row>
    <row r="38" spans="1:24" ht="12.75">
      <c r="A38" s="4">
        <f t="shared" si="12"/>
        <v>36</v>
      </c>
      <c r="B38" s="3">
        <v>26194</v>
      </c>
      <c r="C38" s="10">
        <f t="shared" si="2"/>
        <v>41.28952772073922</v>
      </c>
      <c r="D38" s="1" t="s">
        <v>1</v>
      </c>
      <c r="E38" s="1" t="s">
        <v>0</v>
      </c>
      <c r="F38" s="3">
        <v>36587</v>
      </c>
      <c r="G38" s="3">
        <v>25771</v>
      </c>
      <c r="H38" s="10">
        <f>($H$1-G38)/365.25</f>
        <v>42.4476386036961</v>
      </c>
      <c r="I38" s="3">
        <v>38647</v>
      </c>
      <c r="J38" s="10">
        <f t="shared" si="9"/>
        <v>7.195071868583162</v>
      </c>
      <c r="K38" s="10">
        <f t="shared" si="3"/>
        <v>7.195071868583162</v>
      </c>
      <c r="L38" s="3">
        <v>39732</v>
      </c>
      <c r="M38" s="10">
        <f t="shared" si="11"/>
        <v>4.224503764544832</v>
      </c>
      <c r="N38" s="10">
        <f t="shared" si="4"/>
        <v>4.224503764544832</v>
      </c>
      <c r="O38" s="2"/>
      <c r="P38" s="10">
        <f t="shared" si="13"/>
        <v>0</v>
      </c>
      <c r="Q38" s="10">
        <f t="shared" si="6"/>
        <v>0</v>
      </c>
      <c r="R38">
        <f>IF(H38=0,0,(IF(D38="M",VLOOKUP(Hoja1!C38,Hoja2!$A$4:$F$116,6),VLOOKUP(Hoja1!C38,Hoja2!$A$4:$F$116,5))-IF(D38="M",VLOOKUP(Hoja1!C38+5,Hoja2!$A$4:$F$116,6),VLOOKUP(Hoja1!C38+5,Hoja2!$A$4:$F$116,5)))/IF(D38="M",VLOOKUP(Hoja1!C38,Hoja2!$A$4:$F$116,6),VLOOKUP(Hoja1!C38,Hoja2!$A$4:$F$116,5))*(IF(D38="M",VLOOKUP(H38+5,Hoja2!$A$4:$F$116,5),VLOOKUP(H38+5,Hoja2!$A$4:$F$116,6))/IF(D38="M",VLOOKUP(H38,Hoja2!$A$4:$F$116,5),VLOOKUP(H38,Hoja2!$A$4:$F$116,6))))</f>
        <v>0.006708469545141929</v>
      </c>
      <c r="S38">
        <f>IF(D38="M",VLOOKUP(Hoja1!C38+5,Hoja2!$A$4:$F$116,6),VLOOKUP(Hoja1!C38+5,Hoja2!$A$4:$F$116,5))/IF(D38="M",VLOOKUP(Hoja1!C38,Hoja2!$A$4:$F$116,6),VLOOKUP(Hoja1!C38,Hoja2!$A$4:$F$116,5))</f>
        <v>0.993217408671995</v>
      </c>
      <c r="T38" s="8">
        <f>IF(K38=0,0,(VLOOKUP(Hoja1!K38+5,Hoja2!$A$4:$F$116,5)/VLOOKUP(Hoja1!K38,Hoja2!$A$4:$F$116,5)))</f>
        <v>0.9991572838622513</v>
      </c>
      <c r="U38" s="8">
        <f>IF(N38=0,0,(VLOOKUP(Hoja1!N38+5,Hoja2!$A$4:$F$116,5)/VLOOKUP(Hoja1!N38,Hoja2!$A$4:$F$116,5)))</f>
        <v>0.9990633491542731</v>
      </c>
      <c r="V38" s="8">
        <f>IF(Q38=0,0,(VLOOKUP(Hoja1!Q38+5,Hoja2!$A$4:$F$116,5)/VLOOKUP(Hoja1!Q38,Hoja2!$A$4:$F$116,5)))</f>
        <v>0</v>
      </c>
      <c r="W38" s="8">
        <f t="shared" si="7"/>
        <v>0.013553113936938463</v>
      </c>
      <c r="X38" s="15">
        <f t="shared" si="8"/>
        <v>0.006782585974296836</v>
      </c>
    </row>
    <row r="39" spans="1:24" ht="12.75">
      <c r="A39" s="4">
        <f t="shared" si="12"/>
        <v>37</v>
      </c>
      <c r="B39" s="3">
        <v>25859</v>
      </c>
      <c r="C39" s="10">
        <f t="shared" si="2"/>
        <v>42.20670773442848</v>
      </c>
      <c r="D39" s="1" t="s">
        <v>1</v>
      </c>
      <c r="E39" s="1" t="s">
        <v>0</v>
      </c>
      <c r="F39" s="3">
        <v>36586</v>
      </c>
      <c r="G39" s="3">
        <v>25289</v>
      </c>
      <c r="H39" s="10">
        <f>($H$1-G39)/365.25</f>
        <v>43.76728268309377</v>
      </c>
      <c r="I39" s="3">
        <v>37432</v>
      </c>
      <c r="J39" s="10">
        <f t="shared" si="9"/>
        <v>10.521560574948666</v>
      </c>
      <c r="K39" s="10">
        <f t="shared" si="3"/>
        <v>10.521560574948666</v>
      </c>
      <c r="L39" s="3">
        <v>38114</v>
      </c>
      <c r="M39" s="10">
        <f t="shared" si="11"/>
        <v>8.654346338124572</v>
      </c>
      <c r="N39" s="10">
        <f t="shared" si="4"/>
        <v>8.654346338124572</v>
      </c>
      <c r="O39" s="2"/>
      <c r="P39" s="10">
        <f t="shared" si="13"/>
        <v>0</v>
      </c>
      <c r="Q39" s="10">
        <f t="shared" si="6"/>
        <v>0</v>
      </c>
      <c r="R39">
        <f>IF(H39=0,0,(IF(D39="M",VLOOKUP(Hoja1!C39,Hoja2!$A$4:$F$116,6),VLOOKUP(Hoja1!C39,Hoja2!$A$4:$F$116,5))-IF(D39="M",VLOOKUP(Hoja1!C39+5,Hoja2!$A$4:$F$116,6),VLOOKUP(Hoja1!C39+5,Hoja2!$A$4:$F$116,5)))/IF(D39="M",VLOOKUP(Hoja1!C39,Hoja2!$A$4:$F$116,6),VLOOKUP(Hoja1!C39,Hoja2!$A$4:$F$116,5))*(IF(D39="M",VLOOKUP(H39+5,Hoja2!$A$4:$F$116,5),VLOOKUP(H39+5,Hoja2!$A$4:$F$116,6))/IF(D39="M",VLOOKUP(H39,Hoja2!$A$4:$F$116,5),VLOOKUP(H39,Hoja2!$A$4:$F$116,6))))</f>
        <v>0.007278943015939808</v>
      </c>
      <c r="S39">
        <f>IF(D39="M",VLOOKUP(Hoja1!C39+5,Hoja2!$A$4:$F$116,6),VLOOKUP(Hoja1!C39+5,Hoja2!$A$4:$F$116,5))/IF(D39="M",VLOOKUP(Hoja1!C39,Hoja2!$A$4:$F$116,6),VLOOKUP(Hoja1!C39,Hoja2!$A$4:$F$116,5))</f>
        <v>0.9926307551088486</v>
      </c>
      <c r="T39" s="8">
        <f>IF(K39=0,0,(VLOOKUP(Hoja1!K39+5,Hoja2!$A$4:$F$116,5)/VLOOKUP(Hoja1!K39,Hoja2!$A$4:$F$116,5)))</f>
        <v>0.9987356254896322</v>
      </c>
      <c r="U39" s="8">
        <f>IF(N39=0,0,(VLOOKUP(Hoja1!N39+5,Hoja2!$A$4:$F$116,5)/VLOOKUP(Hoja1!N39,Hoja2!$A$4:$F$116,5)))</f>
        <v>0.9990903292767259</v>
      </c>
      <c r="V39" s="8">
        <f>IF(Q39=0,0,(VLOOKUP(Hoja1!Q39+5,Hoja2!$A$4:$F$116,5)/VLOOKUP(Hoja1!Q39,Hoja2!$A$4:$F$116,5)))</f>
        <v>0</v>
      </c>
      <c r="W39" s="8">
        <f t="shared" si="7"/>
        <v>0.014722468710571708</v>
      </c>
      <c r="X39" s="15">
        <f t="shared" si="8"/>
        <v>0.007369236415307743</v>
      </c>
    </row>
    <row r="40" spans="1:24" ht="12.75">
      <c r="A40" s="4">
        <f t="shared" si="12"/>
        <v>38</v>
      </c>
      <c r="B40" s="3">
        <v>27006</v>
      </c>
      <c r="C40" s="10">
        <f t="shared" si="2"/>
        <v>39.06639288158795</v>
      </c>
      <c r="D40" s="1" t="s">
        <v>2</v>
      </c>
      <c r="E40" s="1" t="s">
        <v>0</v>
      </c>
      <c r="F40" s="3">
        <v>36586</v>
      </c>
      <c r="G40" s="3">
        <v>27243</v>
      </c>
      <c r="H40" s="10">
        <f>($H$1-G40)/365.25</f>
        <v>38.417522245037645</v>
      </c>
      <c r="I40" s="3">
        <v>39584</v>
      </c>
      <c r="J40" s="10">
        <f t="shared" si="9"/>
        <v>4.629705681040384</v>
      </c>
      <c r="K40" s="10">
        <f t="shared" si="3"/>
        <v>4.629705681040384</v>
      </c>
      <c r="L40" s="2"/>
      <c r="M40" s="10">
        <f t="shared" si="11"/>
        <v>0</v>
      </c>
      <c r="N40" s="10">
        <f t="shared" si="4"/>
        <v>0</v>
      </c>
      <c r="O40" s="2"/>
      <c r="P40" s="10">
        <f t="shared" si="13"/>
        <v>0</v>
      </c>
      <c r="Q40" s="10">
        <f t="shared" si="6"/>
        <v>0</v>
      </c>
      <c r="R40">
        <f>IF(H40=0,0,(IF(D40="M",VLOOKUP(Hoja1!C40,Hoja2!$A$4:$F$116,6),VLOOKUP(Hoja1!C40,Hoja2!$A$4:$F$116,5))-IF(D40="M",VLOOKUP(Hoja1!C40+5,Hoja2!$A$4:$F$116,6),VLOOKUP(Hoja1!C40+5,Hoja2!$A$4:$F$116,5)))/IF(D40="M",VLOOKUP(Hoja1!C40,Hoja2!$A$4:$F$116,6),VLOOKUP(Hoja1!C40,Hoja2!$A$4:$F$116,5))*(IF(D40="M",VLOOKUP(H40+5,Hoja2!$A$4:$F$116,5),VLOOKUP(H40+5,Hoja2!$A$4:$F$116,6))/IF(D40="M",VLOOKUP(H40,Hoja2!$A$4:$F$116,5),VLOOKUP(H40,Hoja2!$A$4:$F$116,6))))</f>
        <v>0.007767273060310616</v>
      </c>
      <c r="S40">
        <f>IF(D40="M",VLOOKUP(Hoja1!C40+5,Hoja2!$A$4:$F$116,6),VLOOKUP(Hoja1!C40+5,Hoja2!$A$4:$F$116,5))/IF(D40="M",VLOOKUP(Hoja1!C40,Hoja2!$A$4:$F$116,6),VLOOKUP(Hoja1!C40,Hoja2!$A$4:$F$116,5))</f>
        <v>0.9921943513374399</v>
      </c>
      <c r="T40" s="8">
        <f>IF(K40=0,0,(VLOOKUP(Hoja1!K40+5,Hoja2!$A$4:$F$116,5)/VLOOKUP(Hoja1!K40,Hoja2!$A$4:$F$116,5)))</f>
        <v>0.9990633491542731</v>
      </c>
      <c r="U40" s="8">
        <f>IF(N40=0,0,(VLOOKUP(Hoja1!N40+5,Hoja2!$A$4:$F$116,5)/VLOOKUP(Hoja1!N40,Hoja2!$A$4:$F$116,5)))</f>
        <v>0</v>
      </c>
      <c r="V40" s="8">
        <f>IF(Q40=0,0,(VLOOKUP(Hoja1!Q40+5,Hoja2!$A$4:$F$116,5)/VLOOKUP(Hoja1!Q40,Hoja2!$A$4:$F$116,5)))</f>
        <v>0</v>
      </c>
      <c r="W40" s="8">
        <f t="shared" si="7"/>
        <v>0.0077983374951388264</v>
      </c>
      <c r="X40" s="15">
        <f t="shared" si="8"/>
        <v>0.0077983374951388264</v>
      </c>
    </row>
    <row r="41" spans="1:24" ht="12.75">
      <c r="A41" s="4">
        <f t="shared" si="12"/>
        <v>39</v>
      </c>
      <c r="B41" s="3">
        <v>26724</v>
      </c>
      <c r="C41" s="10">
        <f t="shared" si="2"/>
        <v>39.83846680355921</v>
      </c>
      <c r="D41" s="1" t="s">
        <v>1</v>
      </c>
      <c r="E41" s="1" t="s">
        <v>4</v>
      </c>
      <c r="F41" s="3">
        <v>36586</v>
      </c>
      <c r="G41" s="2"/>
      <c r="H41" s="10"/>
      <c r="I41" s="3">
        <v>39366</v>
      </c>
      <c r="J41" s="10">
        <f t="shared" si="9"/>
        <v>5.2265571526351815</v>
      </c>
      <c r="K41" s="10">
        <f t="shared" si="3"/>
        <v>5.2265571526351815</v>
      </c>
      <c r="L41" s="2"/>
      <c r="M41" s="10">
        <f t="shared" si="11"/>
        <v>0</v>
      </c>
      <c r="N41" s="10">
        <f t="shared" si="4"/>
        <v>0</v>
      </c>
      <c r="O41" s="2"/>
      <c r="P41" s="10">
        <f t="shared" si="13"/>
        <v>0</v>
      </c>
      <c r="Q41" s="10">
        <f t="shared" si="6"/>
        <v>0</v>
      </c>
      <c r="R41">
        <f>IF(H41=0,0,(IF(D41="M",VLOOKUP(Hoja1!C41,Hoja2!$A$4:$F$116,6),VLOOKUP(Hoja1!C41,Hoja2!$A$4:$F$116,5))-IF(D41="M",VLOOKUP(Hoja1!C41+5,Hoja2!$A$4:$F$116,6),VLOOKUP(Hoja1!C41+5,Hoja2!$A$4:$F$116,5)))/IF(D41="M",VLOOKUP(Hoja1!C41,Hoja2!$A$4:$F$116,6),VLOOKUP(Hoja1!C41,Hoja2!$A$4:$F$116,5))*(IF(D41="M",VLOOKUP(H41+5,Hoja2!$A$4:$F$116,5),VLOOKUP(H41+5,Hoja2!$A$4:$F$116,6))/IF(D41="M",VLOOKUP(H41,Hoja2!$A$4:$F$116,5),VLOOKUP(H41,Hoja2!$A$4:$F$116,6))))</f>
        <v>0</v>
      </c>
      <c r="S41">
        <f>IF(D41="M",VLOOKUP(Hoja1!C41+5,Hoja2!$A$4:$F$116,6),VLOOKUP(Hoja1!C41+5,Hoja2!$A$4:$F$116,5))/IF(D41="M",VLOOKUP(Hoja1!C41,Hoja2!$A$4:$F$116,6),VLOOKUP(Hoja1!C41,Hoja2!$A$4:$F$116,5))</f>
        <v>0.9944482829764346</v>
      </c>
      <c r="T41" s="8">
        <f>IF(K41=0,0,(VLOOKUP(Hoja1!K41+5,Hoja2!$A$4:$F$116,5)/VLOOKUP(Hoja1!K41,Hoja2!$A$4:$F$116,5)))</f>
        <v>0.9991402951914227</v>
      </c>
      <c r="U41" s="8">
        <f>IF(N41=0,0,(VLOOKUP(Hoja1!N41+5,Hoja2!$A$4:$F$116,5)/VLOOKUP(Hoja1!N41,Hoja2!$A$4:$F$116,5)))</f>
        <v>0</v>
      </c>
      <c r="V41" s="8">
        <f>IF(Q41=0,0,(VLOOKUP(Hoja1!Q41+5,Hoja2!$A$4:$F$116,5)/VLOOKUP(Hoja1!Q41,Hoja2!$A$4:$F$116,5)))</f>
        <v>0</v>
      </c>
      <c r="W41" s="8">
        <f t="shared" si="7"/>
        <v>0.005546944185744363</v>
      </c>
      <c r="X41" s="15">
        <f t="shared" si="8"/>
        <v>0.005546944185744363</v>
      </c>
    </row>
    <row r="42" spans="1:24" ht="12.75">
      <c r="A42" s="4">
        <f t="shared" si="12"/>
        <v>40</v>
      </c>
      <c r="B42" s="3">
        <v>27210</v>
      </c>
      <c r="C42" s="10">
        <f t="shared" si="2"/>
        <v>38.507871321013006</v>
      </c>
      <c r="D42" s="1" t="s">
        <v>1</v>
      </c>
      <c r="E42" s="1" t="s">
        <v>4</v>
      </c>
      <c r="F42" s="3">
        <v>36586</v>
      </c>
      <c r="G42" s="2"/>
      <c r="H42" s="10"/>
      <c r="I42" s="3">
        <v>39705</v>
      </c>
      <c r="J42" s="10">
        <f t="shared" si="9"/>
        <v>4.298425735797399</v>
      </c>
      <c r="K42" s="10">
        <f t="shared" si="3"/>
        <v>4.298425735797399</v>
      </c>
      <c r="L42" s="2"/>
      <c r="M42" s="10">
        <f t="shared" si="11"/>
        <v>0</v>
      </c>
      <c r="N42" s="10">
        <f t="shared" si="4"/>
        <v>0</v>
      </c>
      <c r="O42" s="2"/>
      <c r="P42" s="10">
        <f t="shared" si="13"/>
        <v>0</v>
      </c>
      <c r="Q42" s="10">
        <f t="shared" si="6"/>
        <v>0</v>
      </c>
      <c r="R42">
        <f>IF(H42=0,0,(IF(D42="M",VLOOKUP(Hoja1!C42,Hoja2!$A$4:$F$116,6),VLOOKUP(Hoja1!C42,Hoja2!$A$4:$F$116,5))-IF(D42="M",VLOOKUP(Hoja1!C42+5,Hoja2!$A$4:$F$116,6),VLOOKUP(Hoja1!C42+5,Hoja2!$A$4:$F$116,5)))/IF(D42="M",VLOOKUP(Hoja1!C42,Hoja2!$A$4:$F$116,6),VLOOKUP(Hoja1!C42,Hoja2!$A$4:$F$116,5))*(IF(D42="M",VLOOKUP(H42+5,Hoja2!$A$4:$F$116,5),VLOOKUP(H42+5,Hoja2!$A$4:$F$116,6))/IF(D42="M",VLOOKUP(H42,Hoja2!$A$4:$F$116,5),VLOOKUP(H42,Hoja2!$A$4:$F$116,6))))</f>
        <v>0</v>
      </c>
      <c r="S42">
        <f>IF(D42="M",VLOOKUP(Hoja1!C42+5,Hoja2!$A$4:$F$116,6),VLOOKUP(Hoja1!C42+5,Hoja2!$A$4:$F$116,5))/IF(D42="M",VLOOKUP(Hoja1!C42,Hoja2!$A$4:$F$116,6),VLOOKUP(Hoja1!C42,Hoja2!$A$4:$F$116,5))</f>
        <v>0.9950836113808877</v>
      </c>
      <c r="T42" s="8">
        <f>IF(K42=0,0,(VLOOKUP(Hoja1!K42+5,Hoja2!$A$4:$F$116,5)/VLOOKUP(Hoja1!K42,Hoja2!$A$4:$F$116,5)))</f>
        <v>0.9990633491542731</v>
      </c>
      <c r="U42" s="8">
        <f>IF(N42=0,0,(VLOOKUP(Hoja1!N42+5,Hoja2!$A$4:$F$116,5)/VLOOKUP(Hoja1!N42,Hoja2!$A$4:$F$116,5)))</f>
        <v>0</v>
      </c>
      <c r="V42" s="8">
        <f>IF(Q42=0,0,(VLOOKUP(Hoja1!Q42+5,Hoja2!$A$4:$F$116,5)/VLOOKUP(Hoja1!Q42,Hoja2!$A$4:$F$116,5)))</f>
        <v>0</v>
      </c>
      <c r="W42" s="8">
        <f t="shared" si="7"/>
        <v>0.004911783679554241</v>
      </c>
      <c r="X42" s="15">
        <f t="shared" si="8"/>
        <v>0.004911783679554241</v>
      </c>
    </row>
    <row r="43" spans="1:24" ht="12.75">
      <c r="A43" s="4">
        <f t="shared" si="12"/>
        <v>41</v>
      </c>
      <c r="B43" s="3">
        <v>27347</v>
      </c>
      <c r="C43" s="10">
        <f t="shared" si="2"/>
        <v>38.13278576317591</v>
      </c>
      <c r="D43" s="1" t="s">
        <v>1</v>
      </c>
      <c r="E43" s="1" t="s">
        <v>4</v>
      </c>
      <c r="F43" s="3">
        <v>36586</v>
      </c>
      <c r="G43" s="2"/>
      <c r="H43" s="10"/>
      <c r="I43" s="2"/>
      <c r="J43" s="10">
        <f t="shared" si="9"/>
        <v>0</v>
      </c>
      <c r="K43" s="10">
        <f t="shared" si="3"/>
        <v>0</v>
      </c>
      <c r="L43" s="2"/>
      <c r="M43" s="10">
        <f t="shared" si="11"/>
        <v>0</v>
      </c>
      <c r="N43" s="10">
        <f t="shared" si="4"/>
        <v>0</v>
      </c>
      <c r="O43" s="2"/>
      <c r="P43" s="10">
        <f t="shared" si="13"/>
        <v>0</v>
      </c>
      <c r="Q43" s="10">
        <f t="shared" si="6"/>
        <v>0</v>
      </c>
      <c r="R43">
        <f>IF(H43=0,0,(IF(D43="M",VLOOKUP(Hoja1!C43,Hoja2!$A$4:$F$116,6),VLOOKUP(Hoja1!C43,Hoja2!$A$4:$F$116,5))-IF(D43="M",VLOOKUP(Hoja1!C43+5,Hoja2!$A$4:$F$116,6),VLOOKUP(Hoja1!C43+5,Hoja2!$A$4:$F$116,5)))/IF(D43="M",VLOOKUP(Hoja1!C43,Hoja2!$A$4:$F$116,6),VLOOKUP(Hoja1!C43,Hoja2!$A$4:$F$116,5))*(IF(D43="M",VLOOKUP(H43+5,Hoja2!$A$4:$F$116,5),VLOOKUP(H43+5,Hoja2!$A$4:$F$116,6))/IF(D43="M",VLOOKUP(H43,Hoja2!$A$4:$F$116,5),VLOOKUP(H43,Hoja2!$A$4:$F$116,6))))</f>
        <v>0</v>
      </c>
      <c r="S43">
        <f>IF(D43="M",VLOOKUP(Hoja1!C43+5,Hoja2!$A$4:$F$116,6),VLOOKUP(Hoja1!C43+5,Hoja2!$A$4:$F$116,5))/IF(D43="M",VLOOKUP(Hoja1!C43,Hoja2!$A$4:$F$116,6),VLOOKUP(Hoja1!C43,Hoja2!$A$4:$F$116,5))</f>
        <v>0.9950836113808877</v>
      </c>
      <c r="T43" s="8">
        <f>IF(K43=0,0,(VLOOKUP(Hoja1!K43+5,Hoja2!$A$4:$F$116,5)/VLOOKUP(Hoja1!K43,Hoja2!$A$4:$F$116,5)))</f>
        <v>0</v>
      </c>
      <c r="U43" s="8">
        <f>IF(N43=0,0,(VLOOKUP(Hoja1!N43+5,Hoja2!$A$4:$F$116,5)/VLOOKUP(Hoja1!N43,Hoja2!$A$4:$F$116,5)))</f>
        <v>0</v>
      </c>
      <c r="V43" s="8">
        <f>IF(Q43=0,0,(VLOOKUP(Hoja1!Q43+5,Hoja2!$A$4:$F$116,5)/VLOOKUP(Hoja1!Q43,Hoja2!$A$4:$F$116,5)))</f>
        <v>0</v>
      </c>
      <c r="W43" s="8">
        <f t="shared" si="7"/>
        <v>0</v>
      </c>
      <c r="X43" s="15">
        <f t="shared" si="8"/>
        <v>0</v>
      </c>
    </row>
    <row r="44" spans="1:24" ht="12.75">
      <c r="A44" s="4">
        <f t="shared" si="12"/>
        <v>42</v>
      </c>
      <c r="B44" s="3">
        <v>28093</v>
      </c>
      <c r="C44" s="10">
        <f t="shared" si="2"/>
        <v>36.09034907597536</v>
      </c>
      <c r="D44" s="1" t="s">
        <v>2</v>
      </c>
      <c r="E44" s="1" t="s">
        <v>4</v>
      </c>
      <c r="F44" s="3">
        <v>36586</v>
      </c>
      <c r="G44" s="2"/>
      <c r="H44" s="10"/>
      <c r="I44" s="2"/>
      <c r="J44" s="10">
        <f t="shared" si="9"/>
        <v>0</v>
      </c>
      <c r="K44" s="10">
        <f t="shared" si="3"/>
        <v>0</v>
      </c>
      <c r="L44" s="2"/>
      <c r="M44" s="10">
        <f t="shared" si="11"/>
        <v>0</v>
      </c>
      <c r="N44" s="10">
        <f t="shared" si="4"/>
        <v>0</v>
      </c>
      <c r="O44" s="2"/>
      <c r="P44" s="10">
        <f t="shared" si="13"/>
        <v>0</v>
      </c>
      <c r="Q44" s="10">
        <f t="shared" si="6"/>
        <v>0</v>
      </c>
      <c r="R44">
        <f>IF(H44=0,0,(IF(D44="M",VLOOKUP(Hoja1!C44,Hoja2!$A$4:$F$116,6),VLOOKUP(Hoja1!C44,Hoja2!$A$4:$F$116,5))-IF(D44="M",VLOOKUP(Hoja1!C44+5,Hoja2!$A$4:$F$116,6),VLOOKUP(Hoja1!C44+5,Hoja2!$A$4:$F$116,5)))/IF(D44="M",VLOOKUP(Hoja1!C44,Hoja2!$A$4:$F$116,6),VLOOKUP(Hoja1!C44,Hoja2!$A$4:$F$116,5))*(IF(D44="M",VLOOKUP(H44+5,Hoja2!$A$4:$F$116,5),VLOOKUP(H44+5,Hoja2!$A$4:$F$116,6))/IF(D44="M",VLOOKUP(H44,Hoja2!$A$4:$F$116,5),VLOOKUP(H44,Hoja2!$A$4:$F$116,6))))</f>
        <v>0</v>
      </c>
      <c r="S44">
        <f>IF(D44="M",VLOOKUP(Hoja1!C44+5,Hoja2!$A$4:$F$116,6),VLOOKUP(Hoja1!C44+5,Hoja2!$A$4:$F$116,5))/IF(D44="M",VLOOKUP(Hoja1!C44,Hoja2!$A$4:$F$116,6),VLOOKUP(Hoja1!C44,Hoja2!$A$4:$F$116,5))</f>
        <v>0.9941367460866846</v>
      </c>
      <c r="T44" s="8">
        <f>IF(K44=0,0,(VLOOKUP(Hoja1!K44+5,Hoja2!$A$4:$F$116,5)/VLOOKUP(Hoja1!K44,Hoja2!$A$4:$F$116,5)))</f>
        <v>0</v>
      </c>
      <c r="U44" s="8">
        <f>IF(N44=0,0,(VLOOKUP(Hoja1!N44+5,Hoja2!$A$4:$F$116,5)/VLOOKUP(Hoja1!N44,Hoja2!$A$4:$F$116,5)))</f>
        <v>0</v>
      </c>
      <c r="V44" s="8">
        <f>IF(Q44=0,0,(VLOOKUP(Hoja1!Q44+5,Hoja2!$A$4:$F$116,5)/VLOOKUP(Hoja1!Q44,Hoja2!$A$4:$F$116,5)))</f>
        <v>0</v>
      </c>
      <c r="W44" s="8">
        <f t="shared" si="7"/>
        <v>0</v>
      </c>
      <c r="X44" s="15">
        <f t="shared" si="8"/>
        <v>0</v>
      </c>
    </row>
    <row r="45" spans="1:24" ht="12.75">
      <c r="A45" s="4">
        <f t="shared" si="12"/>
        <v>43</v>
      </c>
      <c r="B45" s="3">
        <v>27253</v>
      </c>
      <c r="C45" s="10">
        <f t="shared" si="2"/>
        <v>38.390143737166326</v>
      </c>
      <c r="D45" s="1" t="s">
        <v>1</v>
      </c>
      <c r="E45" s="1" t="s">
        <v>4</v>
      </c>
      <c r="F45" s="3">
        <v>36586</v>
      </c>
      <c r="G45" s="2"/>
      <c r="H45" s="10"/>
      <c r="I45" s="2"/>
      <c r="J45" s="10">
        <f t="shared" si="9"/>
        <v>0</v>
      </c>
      <c r="K45" s="10">
        <f t="shared" si="3"/>
        <v>0</v>
      </c>
      <c r="L45" s="2"/>
      <c r="M45" s="10">
        <f t="shared" si="11"/>
        <v>0</v>
      </c>
      <c r="N45" s="10">
        <f t="shared" si="4"/>
        <v>0</v>
      </c>
      <c r="O45" s="2"/>
      <c r="P45" s="10">
        <f t="shared" si="13"/>
        <v>0</v>
      </c>
      <c r="Q45" s="10">
        <f t="shared" si="6"/>
        <v>0</v>
      </c>
      <c r="R45">
        <f>IF(H45=0,0,(IF(D45="M",VLOOKUP(Hoja1!C45,Hoja2!$A$4:$F$116,6),VLOOKUP(Hoja1!C45,Hoja2!$A$4:$F$116,5))-IF(D45="M",VLOOKUP(Hoja1!C45+5,Hoja2!$A$4:$F$116,6),VLOOKUP(Hoja1!C45+5,Hoja2!$A$4:$F$116,5)))/IF(D45="M",VLOOKUP(Hoja1!C45,Hoja2!$A$4:$F$116,6),VLOOKUP(Hoja1!C45,Hoja2!$A$4:$F$116,5))*(IF(D45="M",VLOOKUP(H45+5,Hoja2!$A$4:$F$116,5),VLOOKUP(H45+5,Hoja2!$A$4:$F$116,6))/IF(D45="M",VLOOKUP(H45,Hoja2!$A$4:$F$116,5),VLOOKUP(H45,Hoja2!$A$4:$F$116,6))))</f>
        <v>0</v>
      </c>
      <c r="S45">
        <f>IF(D45="M",VLOOKUP(Hoja1!C45+5,Hoja2!$A$4:$F$116,6),VLOOKUP(Hoja1!C45+5,Hoja2!$A$4:$F$116,5))/IF(D45="M",VLOOKUP(Hoja1!C45,Hoja2!$A$4:$F$116,6),VLOOKUP(Hoja1!C45,Hoja2!$A$4:$F$116,5))</f>
        <v>0.9950836113808877</v>
      </c>
      <c r="T45" s="8">
        <f>IF(K45=0,0,(VLOOKUP(Hoja1!K45+5,Hoja2!$A$4:$F$116,5)/VLOOKUP(Hoja1!K45,Hoja2!$A$4:$F$116,5)))</f>
        <v>0</v>
      </c>
      <c r="U45" s="8">
        <f>IF(N45=0,0,(VLOOKUP(Hoja1!N45+5,Hoja2!$A$4:$F$116,5)/VLOOKUP(Hoja1!N45,Hoja2!$A$4:$F$116,5)))</f>
        <v>0</v>
      </c>
      <c r="V45" s="8">
        <f>IF(Q45=0,0,(VLOOKUP(Hoja1!Q45+5,Hoja2!$A$4:$F$116,5)/VLOOKUP(Hoja1!Q45,Hoja2!$A$4:$F$116,5)))</f>
        <v>0</v>
      </c>
      <c r="W45" s="8">
        <f t="shared" si="7"/>
        <v>0</v>
      </c>
      <c r="X45" s="15">
        <f t="shared" si="8"/>
        <v>0</v>
      </c>
    </row>
    <row r="46" spans="1:24" ht="12.75">
      <c r="A46" s="4">
        <f t="shared" si="12"/>
        <v>44</v>
      </c>
      <c r="B46" s="3">
        <v>28201</v>
      </c>
      <c r="C46" s="10">
        <f t="shared" si="2"/>
        <v>35.794661190965094</v>
      </c>
      <c r="D46" s="1" t="s">
        <v>1</v>
      </c>
      <c r="E46" s="1" t="s">
        <v>4</v>
      </c>
      <c r="F46" s="3">
        <v>36586</v>
      </c>
      <c r="G46" s="2"/>
      <c r="H46" s="10"/>
      <c r="I46" s="3">
        <v>35727</v>
      </c>
      <c r="J46" s="10">
        <f t="shared" si="9"/>
        <v>15.189596167008897</v>
      </c>
      <c r="K46" s="10">
        <f t="shared" si="3"/>
        <v>15.189596167008897</v>
      </c>
      <c r="L46" s="2"/>
      <c r="M46" s="10">
        <f t="shared" si="11"/>
        <v>0</v>
      </c>
      <c r="N46" s="10">
        <f t="shared" si="4"/>
        <v>0</v>
      </c>
      <c r="O46" s="2"/>
      <c r="P46" s="10">
        <f t="shared" si="13"/>
        <v>0</v>
      </c>
      <c r="Q46" s="10">
        <f t="shared" si="6"/>
        <v>0</v>
      </c>
      <c r="R46">
        <f>IF(H46=0,0,(IF(D46="M",VLOOKUP(Hoja1!C46,Hoja2!$A$4:$F$116,6),VLOOKUP(Hoja1!C46,Hoja2!$A$4:$F$116,5))-IF(D46="M",VLOOKUP(Hoja1!C46+5,Hoja2!$A$4:$F$116,6),VLOOKUP(Hoja1!C46+5,Hoja2!$A$4:$F$116,5)))/IF(D46="M",VLOOKUP(Hoja1!C46,Hoja2!$A$4:$F$116,6),VLOOKUP(Hoja1!C46,Hoja2!$A$4:$F$116,5))*(IF(D46="M",VLOOKUP(H46+5,Hoja2!$A$4:$F$116,5),VLOOKUP(H46+5,Hoja2!$A$4:$F$116,6))/IF(D46="M",VLOOKUP(H46,Hoja2!$A$4:$F$116,5),VLOOKUP(H46,Hoja2!$A$4:$F$116,6))))</f>
        <v>0</v>
      </c>
      <c r="S46">
        <f>IF(D46="M",VLOOKUP(Hoja1!C46+5,Hoja2!$A$4:$F$116,6),VLOOKUP(Hoja1!C46+5,Hoja2!$A$4:$F$116,5))/IF(D46="M",VLOOKUP(Hoja1!C46,Hoja2!$A$4:$F$116,6),VLOOKUP(Hoja1!C46,Hoja2!$A$4:$F$116,5))</f>
        <v>0.9967491931216276</v>
      </c>
      <c r="T46" s="8">
        <f>IF(K46=0,0,(VLOOKUP(Hoja1!K46+5,Hoja2!$A$4:$F$116,5)/VLOOKUP(Hoja1!K46,Hoja2!$A$4:$F$116,5)))</f>
        <v>0.9967432282342276</v>
      </c>
      <c r="U46" s="8">
        <f>IF(N46=0,0,(VLOOKUP(Hoja1!N46+5,Hoja2!$A$4:$F$116,5)/VLOOKUP(Hoja1!N46,Hoja2!$A$4:$F$116,5)))</f>
        <v>0</v>
      </c>
      <c r="V46" s="8">
        <f>IF(Q46=0,0,(VLOOKUP(Hoja1!Q46+5,Hoja2!$A$4:$F$116,5)/VLOOKUP(Hoja1!Q46,Hoja2!$A$4:$F$116,5)))</f>
        <v>0</v>
      </c>
      <c r="W46" s="8">
        <f t="shared" si="7"/>
        <v>0.0032402197423149633</v>
      </c>
      <c r="X46" s="15">
        <f t="shared" si="8"/>
        <v>0.0032402197423149633</v>
      </c>
    </row>
    <row r="47" spans="1:24" ht="12.75">
      <c r="A47" s="4">
        <f t="shared" si="12"/>
        <v>45</v>
      </c>
      <c r="B47" s="3">
        <v>28121</v>
      </c>
      <c r="C47" s="10">
        <f t="shared" si="2"/>
        <v>36.01368925393566</v>
      </c>
      <c r="D47" s="1" t="s">
        <v>2</v>
      </c>
      <c r="E47" s="1" t="s">
        <v>4</v>
      </c>
      <c r="F47" s="3">
        <v>36586</v>
      </c>
      <c r="G47" s="2"/>
      <c r="H47" s="10"/>
      <c r="I47" s="3">
        <v>39635</v>
      </c>
      <c r="J47" s="10">
        <f t="shared" si="9"/>
        <v>4.490075290896646</v>
      </c>
      <c r="K47" s="10">
        <f t="shared" si="3"/>
        <v>4.490075290896646</v>
      </c>
      <c r="L47" s="2"/>
      <c r="M47" s="10">
        <f t="shared" si="11"/>
        <v>0</v>
      </c>
      <c r="N47" s="10">
        <f t="shared" si="4"/>
        <v>0</v>
      </c>
      <c r="O47" s="2"/>
      <c r="P47" s="10">
        <f t="shared" si="13"/>
        <v>0</v>
      </c>
      <c r="Q47" s="10">
        <f t="shared" si="6"/>
        <v>0</v>
      </c>
      <c r="R47">
        <f>IF(H47=0,0,(IF(D47="M",VLOOKUP(Hoja1!C47,Hoja2!$A$4:$F$116,6),VLOOKUP(Hoja1!C47,Hoja2!$A$4:$F$116,5))-IF(D47="M",VLOOKUP(Hoja1!C47+5,Hoja2!$A$4:$F$116,6),VLOOKUP(Hoja1!C47+5,Hoja2!$A$4:$F$116,5)))/IF(D47="M",VLOOKUP(Hoja1!C47,Hoja2!$A$4:$F$116,6),VLOOKUP(Hoja1!C47,Hoja2!$A$4:$F$116,5))*(IF(D47="M",VLOOKUP(H47+5,Hoja2!$A$4:$F$116,5),VLOOKUP(H47+5,Hoja2!$A$4:$F$116,6))/IF(D47="M",VLOOKUP(H47,Hoja2!$A$4:$F$116,5),VLOOKUP(H47,Hoja2!$A$4:$F$116,6))))</f>
        <v>0</v>
      </c>
      <c r="S47">
        <f>IF(D47="M",VLOOKUP(Hoja1!C47+5,Hoja2!$A$4:$F$116,6),VLOOKUP(Hoja1!C47+5,Hoja2!$A$4:$F$116,5))/IF(D47="M",VLOOKUP(Hoja1!C47,Hoja2!$A$4:$F$116,6),VLOOKUP(Hoja1!C47,Hoja2!$A$4:$F$116,5))</f>
        <v>0.9941367460866846</v>
      </c>
      <c r="T47" s="8">
        <f>IF(K47=0,0,(VLOOKUP(Hoja1!K47+5,Hoja2!$A$4:$F$116,5)/VLOOKUP(Hoja1!K47,Hoja2!$A$4:$F$116,5)))</f>
        <v>0.9990633491542731</v>
      </c>
      <c r="U47" s="8">
        <f>IF(N47=0,0,(VLOOKUP(Hoja1!N47+5,Hoja2!$A$4:$F$116,5)/VLOOKUP(Hoja1!N47,Hoja2!$A$4:$F$116,5)))</f>
        <v>0</v>
      </c>
      <c r="V47" s="8">
        <f>IF(Q47=0,0,(VLOOKUP(Hoja1!Q47+5,Hoja2!$A$4:$F$116,5)/VLOOKUP(Hoja1!Q47,Hoja2!$A$4:$F$116,5)))</f>
        <v>0</v>
      </c>
      <c r="W47" s="8">
        <f t="shared" si="7"/>
        <v>0.005857762091578817</v>
      </c>
      <c r="X47" s="15">
        <f t="shared" si="8"/>
        <v>0.005857762091578817</v>
      </c>
    </row>
    <row r="48" spans="1:24" ht="12.75">
      <c r="A48" s="4">
        <f t="shared" si="12"/>
        <v>46</v>
      </c>
      <c r="B48" s="3">
        <v>25486</v>
      </c>
      <c r="C48" s="10">
        <f t="shared" si="2"/>
        <v>43.227926078028744</v>
      </c>
      <c r="D48" s="1" t="s">
        <v>1</v>
      </c>
      <c r="E48" s="1" t="s">
        <v>4</v>
      </c>
      <c r="F48" s="3">
        <v>36586</v>
      </c>
      <c r="G48" s="2"/>
      <c r="H48" s="10"/>
      <c r="I48" s="3">
        <v>37869</v>
      </c>
      <c r="J48" s="10">
        <f t="shared" si="9"/>
        <v>9.325119780971937</v>
      </c>
      <c r="K48" s="10">
        <f t="shared" si="3"/>
        <v>9.325119780971937</v>
      </c>
      <c r="L48" s="2"/>
      <c r="M48" s="10">
        <f t="shared" si="11"/>
        <v>0</v>
      </c>
      <c r="N48" s="10">
        <f t="shared" si="4"/>
        <v>0</v>
      </c>
      <c r="O48" s="2"/>
      <c r="P48" s="10">
        <f t="shared" si="13"/>
        <v>0</v>
      </c>
      <c r="Q48" s="10">
        <f t="shared" si="6"/>
        <v>0</v>
      </c>
      <c r="R48">
        <f>IF(H48=0,0,(IF(D48="M",VLOOKUP(Hoja1!C48,Hoja2!$A$4:$F$116,6),VLOOKUP(Hoja1!C48,Hoja2!$A$4:$F$116,5))-IF(D48="M",VLOOKUP(Hoja1!C48+5,Hoja2!$A$4:$F$116,6),VLOOKUP(Hoja1!C48+5,Hoja2!$A$4:$F$116,5)))/IF(D48="M",VLOOKUP(Hoja1!C48,Hoja2!$A$4:$F$116,6),VLOOKUP(Hoja1!C48,Hoja2!$A$4:$F$116,5))*(IF(D48="M",VLOOKUP(H48+5,Hoja2!$A$4:$F$116,5),VLOOKUP(H48+5,Hoja2!$A$4:$F$116,6))/IF(D48="M",VLOOKUP(H48,Hoja2!$A$4:$F$116,5),VLOOKUP(H48,Hoja2!$A$4:$F$116,6))))</f>
        <v>0</v>
      </c>
      <c r="S48">
        <f>IF(D48="M",VLOOKUP(Hoja1!C48+5,Hoja2!$A$4:$F$116,6),VLOOKUP(Hoja1!C48+5,Hoja2!$A$4:$F$116,5))/IF(D48="M",VLOOKUP(Hoja1!C48,Hoja2!$A$4:$F$116,6),VLOOKUP(Hoja1!C48,Hoja2!$A$4:$F$116,5))</f>
        <v>0.9920354245279818</v>
      </c>
      <c r="T48" s="8">
        <f>IF(K48=0,0,(VLOOKUP(Hoja1!K48+5,Hoja2!$A$4:$F$116,5)/VLOOKUP(Hoja1!K48,Hoja2!$A$4:$F$116,5)))</f>
        <v>0.9989554306333893</v>
      </c>
      <c r="U48" s="8">
        <f>IF(N48=0,0,(VLOOKUP(Hoja1!N48+5,Hoja2!$A$4:$F$116,5)/VLOOKUP(Hoja1!N48,Hoja2!$A$4:$F$116,5)))</f>
        <v>0</v>
      </c>
      <c r="V48" s="8">
        <f>IF(Q48=0,0,(VLOOKUP(Hoja1!Q48+5,Hoja2!$A$4:$F$116,5)/VLOOKUP(Hoja1!Q48,Hoja2!$A$4:$F$116,5)))</f>
        <v>0</v>
      </c>
      <c r="W48" s="8">
        <f t="shared" si="7"/>
        <v>0.007956255920462103</v>
      </c>
      <c r="X48" s="15">
        <f t="shared" si="8"/>
        <v>0.007956255920462103</v>
      </c>
    </row>
    <row r="49" spans="1:24" ht="12.75">
      <c r="A49" s="4">
        <f t="shared" si="12"/>
        <v>47</v>
      </c>
      <c r="B49" s="3">
        <v>25634</v>
      </c>
      <c r="C49" s="10">
        <f t="shared" si="2"/>
        <v>42.822724161533195</v>
      </c>
      <c r="D49" s="1" t="s">
        <v>2</v>
      </c>
      <c r="E49" s="1" t="s">
        <v>0</v>
      </c>
      <c r="F49" s="3">
        <v>36586</v>
      </c>
      <c r="G49" s="3">
        <v>28398</v>
      </c>
      <c r="H49" s="10">
        <f>($H$1-G49)/365.25</f>
        <v>35.25530458590007</v>
      </c>
      <c r="I49" s="3">
        <v>39376</v>
      </c>
      <c r="J49" s="10">
        <f t="shared" si="9"/>
        <v>5.19917864476386</v>
      </c>
      <c r="K49" s="10">
        <f t="shared" si="3"/>
        <v>5.19917864476386</v>
      </c>
      <c r="L49" s="2"/>
      <c r="M49" s="10">
        <f t="shared" si="11"/>
        <v>0</v>
      </c>
      <c r="N49" s="10">
        <f t="shared" si="4"/>
        <v>0</v>
      </c>
      <c r="O49" s="2"/>
      <c r="P49" s="10">
        <f t="shared" si="13"/>
        <v>0</v>
      </c>
      <c r="Q49" s="10">
        <f t="shared" si="6"/>
        <v>0</v>
      </c>
      <c r="R49">
        <f>IF(H49=0,0,(IF(D49="M",VLOOKUP(Hoja1!C49,Hoja2!$A$4:$F$116,6),VLOOKUP(Hoja1!C49,Hoja2!$A$4:$F$116,5))-IF(D49="M",VLOOKUP(Hoja1!C49+5,Hoja2!$A$4:$F$116,6),VLOOKUP(Hoja1!C49+5,Hoja2!$A$4:$F$116,5)))/IF(D49="M",VLOOKUP(Hoja1!C49,Hoja2!$A$4:$F$116,6),VLOOKUP(Hoja1!C49,Hoja2!$A$4:$F$116,5))*(IF(D49="M",VLOOKUP(H49+5,Hoja2!$A$4:$F$116,5),VLOOKUP(H49+5,Hoja2!$A$4:$F$116,6))/IF(D49="M",VLOOKUP(H49,Hoja2!$A$4:$F$116,5),VLOOKUP(H49,Hoja2!$A$4:$F$116,6))))</f>
        <v>0.0108927139626361</v>
      </c>
      <c r="S49">
        <f>IF(D49="M",VLOOKUP(Hoja1!C49+5,Hoja2!$A$4:$F$116,6),VLOOKUP(Hoja1!C49+5,Hoja2!$A$4:$F$116,5))/IF(D49="M",VLOOKUP(Hoja1!C49,Hoja2!$A$4:$F$116,6),VLOOKUP(Hoja1!C49,Hoja2!$A$4:$F$116,5))</f>
        <v>0.9890717604410372</v>
      </c>
      <c r="T49" s="8">
        <f>IF(K49=0,0,(VLOOKUP(Hoja1!K49+5,Hoja2!$A$4:$F$116,5)/VLOOKUP(Hoja1!K49,Hoja2!$A$4:$F$116,5)))</f>
        <v>0.9991402951914227</v>
      </c>
      <c r="U49" s="8">
        <f>IF(N49=0,0,(VLOOKUP(Hoja1!N49+5,Hoja2!$A$4:$F$116,5)/VLOOKUP(Hoja1!N49,Hoja2!$A$4:$F$116,5)))</f>
        <v>0</v>
      </c>
      <c r="V49" s="8">
        <f>IF(Q49=0,0,(VLOOKUP(Hoja1!Q49+5,Hoja2!$A$4:$F$116,5)/VLOOKUP(Hoja1!Q49,Hoja2!$A$4:$F$116,5)))</f>
        <v>0</v>
      </c>
      <c r="W49" s="8">
        <f t="shared" si="7"/>
        <v>0.010918844498864702</v>
      </c>
      <c r="X49" s="15">
        <f t="shared" si="8"/>
        <v>0.010918844498864702</v>
      </c>
    </row>
    <row r="50" spans="1:24" ht="12.75">
      <c r="A50" s="4">
        <f t="shared" si="12"/>
        <v>48</v>
      </c>
      <c r="B50" s="3">
        <v>27723</v>
      </c>
      <c r="C50" s="10">
        <f t="shared" si="2"/>
        <v>37.10335386721424</v>
      </c>
      <c r="D50" s="1" t="s">
        <v>1</v>
      </c>
      <c r="E50" s="1" t="s">
        <v>4</v>
      </c>
      <c r="F50" s="3">
        <v>36586</v>
      </c>
      <c r="G50" s="2"/>
      <c r="H50" s="10"/>
      <c r="I50" s="2"/>
      <c r="J50" s="10">
        <f t="shared" si="9"/>
        <v>0</v>
      </c>
      <c r="K50" s="10">
        <f t="shared" si="3"/>
        <v>0</v>
      </c>
      <c r="L50" s="2"/>
      <c r="M50" s="10">
        <f t="shared" si="11"/>
        <v>0</v>
      </c>
      <c r="N50" s="10">
        <f t="shared" si="4"/>
        <v>0</v>
      </c>
      <c r="O50" s="2"/>
      <c r="P50" s="10">
        <f t="shared" si="13"/>
        <v>0</v>
      </c>
      <c r="Q50" s="10">
        <f t="shared" si="6"/>
        <v>0</v>
      </c>
      <c r="R50">
        <f>IF(H50=0,0,(IF(D50="M",VLOOKUP(Hoja1!C50,Hoja2!$A$4:$F$116,6),VLOOKUP(Hoja1!C50,Hoja2!$A$4:$F$116,5))-IF(D50="M",VLOOKUP(Hoja1!C50+5,Hoja2!$A$4:$F$116,6),VLOOKUP(Hoja1!C50+5,Hoja2!$A$4:$F$116,5)))/IF(D50="M",VLOOKUP(Hoja1!C50,Hoja2!$A$4:$F$116,6),VLOOKUP(Hoja1!C50,Hoja2!$A$4:$F$116,5))*(IF(D50="M",VLOOKUP(H50+5,Hoja2!$A$4:$F$116,5),VLOOKUP(H50+5,Hoja2!$A$4:$F$116,6))/IF(D50="M",VLOOKUP(H50,Hoja2!$A$4:$F$116,5),VLOOKUP(H50,Hoja2!$A$4:$F$116,6))))</f>
        <v>0</v>
      </c>
      <c r="S50">
        <f>IF(D50="M",VLOOKUP(Hoja1!C50+5,Hoja2!$A$4:$F$116,6),VLOOKUP(Hoja1!C50+5,Hoja2!$A$4:$F$116,5))/IF(D50="M",VLOOKUP(Hoja1!C50,Hoja2!$A$4:$F$116,6),VLOOKUP(Hoja1!C50,Hoja2!$A$4:$F$116,5))</f>
        <v>0.9956913726932318</v>
      </c>
      <c r="T50" s="8">
        <f>IF(K50=0,0,(VLOOKUP(Hoja1!K50+5,Hoja2!$A$4:$F$116,5)/VLOOKUP(Hoja1!K50,Hoja2!$A$4:$F$116,5)))</f>
        <v>0</v>
      </c>
      <c r="U50" s="8">
        <f>IF(N50=0,0,(VLOOKUP(Hoja1!N50+5,Hoja2!$A$4:$F$116,5)/VLOOKUP(Hoja1!N50,Hoja2!$A$4:$F$116,5)))</f>
        <v>0</v>
      </c>
      <c r="V50" s="8">
        <f>IF(Q50=0,0,(VLOOKUP(Hoja1!Q50+5,Hoja2!$A$4:$F$116,5)/VLOOKUP(Hoja1!Q50,Hoja2!$A$4:$F$116,5)))</f>
        <v>0</v>
      </c>
      <c r="W50" s="8">
        <f t="shared" si="7"/>
        <v>0</v>
      </c>
      <c r="X50" s="15">
        <f t="shared" si="8"/>
        <v>0</v>
      </c>
    </row>
    <row r="51" spans="1:24" ht="12.75">
      <c r="A51" s="4">
        <f t="shared" si="12"/>
        <v>49</v>
      </c>
      <c r="B51" s="3">
        <v>26430</v>
      </c>
      <c r="C51" s="10">
        <f t="shared" si="2"/>
        <v>40.643394934976044</v>
      </c>
      <c r="D51" s="1" t="s">
        <v>2</v>
      </c>
      <c r="E51" s="1" t="s">
        <v>4</v>
      </c>
      <c r="F51" s="3">
        <v>36586</v>
      </c>
      <c r="G51" s="2"/>
      <c r="H51" s="10"/>
      <c r="I51" s="2"/>
      <c r="J51" s="10">
        <f t="shared" si="9"/>
        <v>0</v>
      </c>
      <c r="K51" s="10">
        <f t="shared" si="3"/>
        <v>0</v>
      </c>
      <c r="L51" s="2"/>
      <c r="M51" s="10">
        <f t="shared" si="11"/>
        <v>0</v>
      </c>
      <c r="N51" s="10">
        <f t="shared" si="4"/>
        <v>0</v>
      </c>
      <c r="O51" s="2"/>
      <c r="P51" s="10">
        <f t="shared" si="13"/>
        <v>0</v>
      </c>
      <c r="Q51" s="10">
        <f t="shared" si="6"/>
        <v>0</v>
      </c>
      <c r="R51">
        <f>IF(H51=0,0,(IF(D51="M",VLOOKUP(Hoja1!C51,Hoja2!$A$4:$F$116,6),VLOOKUP(Hoja1!C51,Hoja2!$A$4:$F$116,5))-IF(D51="M",VLOOKUP(Hoja1!C51+5,Hoja2!$A$4:$F$116,6),VLOOKUP(Hoja1!C51+5,Hoja2!$A$4:$F$116,5)))/IF(D51="M",VLOOKUP(Hoja1!C51,Hoja2!$A$4:$F$116,6),VLOOKUP(Hoja1!C51,Hoja2!$A$4:$F$116,5))*(IF(D51="M",VLOOKUP(H51+5,Hoja2!$A$4:$F$116,5),VLOOKUP(H51+5,Hoja2!$A$4:$F$116,6))/IF(D51="M",VLOOKUP(H51,Hoja2!$A$4:$F$116,5),VLOOKUP(H51,Hoja2!$A$4:$F$116,6))))</f>
        <v>0</v>
      </c>
      <c r="S51">
        <f>IF(D51="M",VLOOKUP(Hoja1!C51+5,Hoja2!$A$4:$F$116,6),VLOOKUP(Hoja1!C51+5,Hoja2!$A$4:$F$116,5))/IF(D51="M",VLOOKUP(Hoja1!C51,Hoja2!$A$4:$F$116,6),VLOOKUP(Hoja1!C51,Hoja2!$A$4:$F$116,5))</f>
        <v>0.9913012307799974</v>
      </c>
      <c r="T51" s="8">
        <f>IF(K51=0,0,(VLOOKUP(Hoja1!K51+5,Hoja2!$A$4:$F$116,5)/VLOOKUP(Hoja1!K51,Hoja2!$A$4:$F$116,5)))</f>
        <v>0</v>
      </c>
      <c r="U51" s="8">
        <f>IF(N51=0,0,(VLOOKUP(Hoja1!N51+5,Hoja2!$A$4:$F$116,5)/VLOOKUP(Hoja1!N51,Hoja2!$A$4:$F$116,5)))</f>
        <v>0</v>
      </c>
      <c r="V51" s="8">
        <f>IF(Q51=0,0,(VLOOKUP(Hoja1!Q51+5,Hoja2!$A$4:$F$116,5)/VLOOKUP(Hoja1!Q51,Hoja2!$A$4:$F$116,5)))</f>
        <v>0</v>
      </c>
      <c r="W51" s="8">
        <f t="shared" si="7"/>
        <v>0</v>
      </c>
      <c r="X51" s="15">
        <f t="shared" si="8"/>
        <v>0</v>
      </c>
    </row>
    <row r="52" spans="1:24" ht="12.75">
      <c r="A52" s="4">
        <f t="shared" si="12"/>
        <v>50</v>
      </c>
      <c r="B52" s="3">
        <v>26415</v>
      </c>
      <c r="C52" s="10">
        <f t="shared" si="2"/>
        <v>40.68446269678302</v>
      </c>
      <c r="D52" s="1" t="s">
        <v>1</v>
      </c>
      <c r="E52" s="1" t="s">
        <v>4</v>
      </c>
      <c r="F52" s="3">
        <v>36586</v>
      </c>
      <c r="G52" s="2"/>
      <c r="H52" s="10"/>
      <c r="I52" s="3">
        <v>39635</v>
      </c>
      <c r="J52" s="10">
        <f t="shared" si="9"/>
        <v>4.490075290896646</v>
      </c>
      <c r="K52" s="10">
        <f t="shared" si="3"/>
        <v>4.490075290896646</v>
      </c>
      <c r="L52" s="2"/>
      <c r="M52" s="10">
        <f t="shared" si="11"/>
        <v>0</v>
      </c>
      <c r="N52" s="10">
        <f t="shared" si="4"/>
        <v>0</v>
      </c>
      <c r="O52" s="2"/>
      <c r="P52" s="10">
        <f t="shared" si="13"/>
        <v>0</v>
      </c>
      <c r="Q52" s="10">
        <f t="shared" si="6"/>
        <v>0</v>
      </c>
      <c r="R52">
        <f>IF(H52=0,0,(IF(D52="M",VLOOKUP(Hoja1!C52,Hoja2!$A$4:$F$116,6),VLOOKUP(Hoja1!C52,Hoja2!$A$4:$F$116,5))-IF(D52="M",VLOOKUP(Hoja1!C52+5,Hoja2!$A$4:$F$116,6),VLOOKUP(Hoja1!C52+5,Hoja2!$A$4:$F$116,5)))/IF(D52="M",VLOOKUP(Hoja1!C52,Hoja2!$A$4:$F$116,6),VLOOKUP(Hoja1!C52,Hoja2!$A$4:$F$116,5))*(IF(D52="M",VLOOKUP(H52+5,Hoja2!$A$4:$F$116,5),VLOOKUP(H52+5,Hoja2!$A$4:$F$116,6))/IF(D52="M",VLOOKUP(H52,Hoja2!$A$4:$F$116,5),VLOOKUP(H52,Hoja2!$A$4:$F$116,6))))</f>
        <v>0</v>
      </c>
      <c r="S52">
        <f>IF(D52="M",VLOOKUP(Hoja1!C52+5,Hoja2!$A$4:$F$116,6),VLOOKUP(Hoja1!C52+5,Hoja2!$A$4:$F$116,5))/IF(D52="M",VLOOKUP(Hoja1!C52,Hoja2!$A$4:$F$116,6),VLOOKUP(Hoja1!C52,Hoja2!$A$4:$F$116,5))</f>
        <v>0.9938222441254968</v>
      </c>
      <c r="T52" s="8">
        <f>IF(K52=0,0,(VLOOKUP(Hoja1!K52+5,Hoja2!$A$4:$F$116,5)/VLOOKUP(Hoja1!K52,Hoja2!$A$4:$F$116,5)))</f>
        <v>0.9990633491542731</v>
      </c>
      <c r="U52" s="8">
        <f>IF(N52=0,0,(VLOOKUP(Hoja1!N52+5,Hoja2!$A$4:$F$116,5)/VLOOKUP(Hoja1!N52,Hoja2!$A$4:$F$116,5)))</f>
        <v>0</v>
      </c>
      <c r="V52" s="8">
        <f>IF(Q52=0,0,(VLOOKUP(Hoja1!Q52+5,Hoja2!$A$4:$F$116,5)/VLOOKUP(Hoja1!Q52,Hoja2!$A$4:$F$116,5)))</f>
        <v>0</v>
      </c>
      <c r="W52" s="8">
        <f t="shared" si="7"/>
        <v>0.006171969474238651</v>
      </c>
      <c r="X52" s="15">
        <f t="shared" si="8"/>
        <v>0.006171969474238651</v>
      </c>
    </row>
    <row r="53" spans="1:24" ht="12.75">
      <c r="A53" s="4">
        <f t="shared" si="12"/>
        <v>51</v>
      </c>
      <c r="B53" s="3">
        <v>26713</v>
      </c>
      <c r="C53" s="10">
        <f t="shared" si="2"/>
        <v>39.86858316221766</v>
      </c>
      <c r="D53" s="1" t="s">
        <v>1</v>
      </c>
      <c r="E53" s="1" t="s">
        <v>4</v>
      </c>
      <c r="F53" s="3">
        <v>36586</v>
      </c>
      <c r="G53" s="2"/>
      <c r="H53" s="10"/>
      <c r="I53" s="2"/>
      <c r="J53" s="10">
        <f t="shared" si="9"/>
        <v>0</v>
      </c>
      <c r="K53" s="10">
        <f t="shared" si="3"/>
        <v>0</v>
      </c>
      <c r="L53" s="2"/>
      <c r="M53" s="10">
        <f t="shared" si="11"/>
        <v>0</v>
      </c>
      <c r="N53" s="10">
        <f t="shared" si="4"/>
        <v>0</v>
      </c>
      <c r="O53" s="2"/>
      <c r="P53" s="10">
        <f t="shared" si="13"/>
        <v>0</v>
      </c>
      <c r="Q53" s="10">
        <f t="shared" si="6"/>
        <v>0</v>
      </c>
      <c r="R53">
        <f>IF(H53=0,0,(IF(D53="M",VLOOKUP(Hoja1!C53,Hoja2!$A$4:$F$116,6),VLOOKUP(Hoja1!C53,Hoja2!$A$4:$F$116,5))-IF(D53="M",VLOOKUP(Hoja1!C53+5,Hoja2!$A$4:$F$116,6),VLOOKUP(Hoja1!C53+5,Hoja2!$A$4:$F$116,5)))/IF(D53="M",VLOOKUP(Hoja1!C53,Hoja2!$A$4:$F$116,6),VLOOKUP(Hoja1!C53,Hoja2!$A$4:$F$116,5))*(IF(D53="M",VLOOKUP(H53+5,Hoja2!$A$4:$F$116,5),VLOOKUP(H53+5,Hoja2!$A$4:$F$116,6))/IF(D53="M",VLOOKUP(H53,Hoja2!$A$4:$F$116,5),VLOOKUP(H53,Hoja2!$A$4:$F$116,6))))</f>
        <v>0</v>
      </c>
      <c r="S53">
        <f>IF(D53="M",VLOOKUP(Hoja1!C53+5,Hoja2!$A$4:$F$116,6),VLOOKUP(Hoja1!C53+5,Hoja2!$A$4:$F$116,5))/IF(D53="M",VLOOKUP(Hoja1!C53,Hoja2!$A$4:$F$116,6),VLOOKUP(Hoja1!C53,Hoja2!$A$4:$F$116,5))</f>
        <v>0.9944482829764346</v>
      </c>
      <c r="T53" s="8">
        <f>IF(K53=0,0,(VLOOKUP(Hoja1!K53+5,Hoja2!$A$4:$F$116,5)/VLOOKUP(Hoja1!K53,Hoja2!$A$4:$F$116,5)))</f>
        <v>0</v>
      </c>
      <c r="U53" s="8">
        <f>IF(N53=0,0,(VLOOKUP(Hoja1!N53+5,Hoja2!$A$4:$F$116,5)/VLOOKUP(Hoja1!N53,Hoja2!$A$4:$F$116,5)))</f>
        <v>0</v>
      </c>
      <c r="V53" s="8">
        <f>IF(Q53=0,0,(VLOOKUP(Hoja1!Q53+5,Hoja2!$A$4:$F$116,5)/VLOOKUP(Hoja1!Q53,Hoja2!$A$4:$F$116,5)))</f>
        <v>0</v>
      </c>
      <c r="W53" s="8">
        <f t="shared" si="7"/>
        <v>0</v>
      </c>
      <c r="X53" s="15">
        <f t="shared" si="8"/>
        <v>0</v>
      </c>
    </row>
    <row r="54" spans="1:24" ht="12.75">
      <c r="A54" s="4">
        <f t="shared" si="12"/>
        <v>52</v>
      </c>
      <c r="B54" s="3">
        <v>26301</v>
      </c>
      <c r="C54" s="10">
        <f t="shared" si="2"/>
        <v>40.99657768651608</v>
      </c>
      <c r="D54" s="1" t="s">
        <v>1</v>
      </c>
      <c r="E54" s="1" t="s">
        <v>4</v>
      </c>
      <c r="F54" s="3">
        <v>36586</v>
      </c>
      <c r="G54" s="2"/>
      <c r="H54" s="10"/>
      <c r="I54" s="2"/>
      <c r="J54" s="10">
        <f t="shared" si="9"/>
        <v>0</v>
      </c>
      <c r="K54" s="10">
        <f t="shared" si="3"/>
        <v>0</v>
      </c>
      <c r="L54" s="2"/>
      <c r="M54" s="10">
        <f t="shared" si="11"/>
        <v>0</v>
      </c>
      <c r="N54" s="10">
        <f t="shared" si="4"/>
        <v>0</v>
      </c>
      <c r="O54" s="2"/>
      <c r="P54" s="10">
        <f t="shared" si="13"/>
        <v>0</v>
      </c>
      <c r="Q54" s="10">
        <f t="shared" si="6"/>
        <v>0</v>
      </c>
      <c r="R54">
        <f>IF(H54=0,0,(IF(D54="M",VLOOKUP(Hoja1!C54,Hoja2!$A$4:$F$116,6),VLOOKUP(Hoja1!C54,Hoja2!$A$4:$F$116,5))-IF(D54="M",VLOOKUP(Hoja1!C54+5,Hoja2!$A$4:$F$116,6),VLOOKUP(Hoja1!C54+5,Hoja2!$A$4:$F$116,5)))/IF(D54="M",VLOOKUP(Hoja1!C54,Hoja2!$A$4:$F$116,6),VLOOKUP(Hoja1!C54,Hoja2!$A$4:$F$116,5))*(IF(D54="M",VLOOKUP(H54+5,Hoja2!$A$4:$F$116,5),VLOOKUP(H54+5,Hoja2!$A$4:$F$116,6))/IF(D54="M",VLOOKUP(H54,Hoja2!$A$4:$F$116,5),VLOOKUP(H54,Hoja2!$A$4:$F$116,6))))</f>
        <v>0</v>
      </c>
      <c r="S54">
        <f>IF(D54="M",VLOOKUP(Hoja1!C54+5,Hoja2!$A$4:$F$116,6),VLOOKUP(Hoja1!C54+5,Hoja2!$A$4:$F$116,5))/IF(D54="M",VLOOKUP(Hoja1!C54,Hoja2!$A$4:$F$116,6),VLOOKUP(Hoja1!C54,Hoja2!$A$4:$F$116,5))</f>
        <v>0.9938222441254968</v>
      </c>
      <c r="T54" s="8">
        <f>IF(K54=0,0,(VLOOKUP(Hoja1!K54+5,Hoja2!$A$4:$F$116,5)/VLOOKUP(Hoja1!K54,Hoja2!$A$4:$F$116,5)))</f>
        <v>0</v>
      </c>
      <c r="U54" s="8">
        <f>IF(N54=0,0,(VLOOKUP(Hoja1!N54+5,Hoja2!$A$4:$F$116,5)/VLOOKUP(Hoja1!N54,Hoja2!$A$4:$F$116,5)))</f>
        <v>0</v>
      </c>
      <c r="V54" s="8">
        <f>IF(Q54=0,0,(VLOOKUP(Hoja1!Q54+5,Hoja2!$A$4:$F$116,5)/VLOOKUP(Hoja1!Q54,Hoja2!$A$4:$F$116,5)))</f>
        <v>0</v>
      </c>
      <c r="W54" s="8">
        <f t="shared" si="7"/>
        <v>0</v>
      </c>
      <c r="X54" s="15">
        <f t="shared" si="8"/>
        <v>0</v>
      </c>
    </row>
    <row r="55" spans="1:24" ht="12.75">
      <c r="A55" s="4">
        <f t="shared" si="12"/>
        <v>53</v>
      </c>
      <c r="B55" s="3">
        <v>26674</v>
      </c>
      <c r="C55" s="10">
        <f t="shared" si="2"/>
        <v>39.97535934291581</v>
      </c>
      <c r="D55" s="1" t="s">
        <v>2</v>
      </c>
      <c r="E55" s="1" t="s">
        <v>0</v>
      </c>
      <c r="F55" s="3">
        <v>36586</v>
      </c>
      <c r="G55" s="3">
        <v>26793</v>
      </c>
      <c r="H55" s="10">
        <f>($H$1-G55)/365.25</f>
        <v>39.64955509924709</v>
      </c>
      <c r="I55" s="3">
        <v>37395</v>
      </c>
      <c r="J55" s="10">
        <f t="shared" si="9"/>
        <v>10.622861054072553</v>
      </c>
      <c r="K55" s="10">
        <f t="shared" si="3"/>
        <v>10.622861054072553</v>
      </c>
      <c r="L55" s="3">
        <v>38476</v>
      </c>
      <c r="M55" s="10">
        <f t="shared" si="11"/>
        <v>7.663244353182751</v>
      </c>
      <c r="N55" s="10">
        <f t="shared" si="4"/>
        <v>7.663244353182751</v>
      </c>
      <c r="O55" s="2"/>
      <c r="P55" s="10">
        <f t="shared" si="13"/>
        <v>0</v>
      </c>
      <c r="Q55" s="10">
        <f t="shared" si="6"/>
        <v>0</v>
      </c>
      <c r="R55">
        <f>IF(H55=0,0,(IF(D55="M",VLOOKUP(Hoja1!C55,Hoja2!$A$4:$F$116,6),VLOOKUP(Hoja1!C55,Hoja2!$A$4:$F$116,5))-IF(D55="M",VLOOKUP(Hoja1!C55+5,Hoja2!$A$4:$F$116,6),VLOOKUP(Hoja1!C55+5,Hoja2!$A$4:$F$116,5)))/IF(D55="M",VLOOKUP(Hoja1!C55,Hoja2!$A$4:$F$116,6),VLOOKUP(Hoja1!C55,Hoja2!$A$4:$F$116,5))*(IF(D55="M",VLOOKUP(H55+5,Hoja2!$A$4:$F$116,5),VLOOKUP(H55+5,Hoja2!$A$4:$F$116,6))/IF(D55="M",VLOOKUP(H55,Hoja2!$A$4:$F$116,5),VLOOKUP(H55,Hoja2!$A$4:$F$116,6))))</f>
        <v>0.00776231391000011</v>
      </c>
      <c r="S55">
        <f>IF(D55="M",VLOOKUP(Hoja1!C55+5,Hoja2!$A$4:$F$116,6),VLOOKUP(Hoja1!C55+5,Hoja2!$A$4:$F$116,5))/IF(D55="M",VLOOKUP(Hoja1!C55,Hoja2!$A$4:$F$116,6),VLOOKUP(Hoja1!C55,Hoja2!$A$4:$F$116,5))</f>
        <v>0.9921943513374399</v>
      </c>
      <c r="T55" s="8">
        <f>IF(K55=0,0,(VLOOKUP(Hoja1!K55+5,Hoja2!$A$4:$F$116,5)/VLOOKUP(Hoja1!K55,Hoja2!$A$4:$F$116,5)))</f>
        <v>0.9987356254896322</v>
      </c>
      <c r="U55" s="8">
        <f>IF(N55=0,0,(VLOOKUP(Hoja1!N55+5,Hoja2!$A$4:$F$116,5)/VLOOKUP(Hoja1!N55,Hoja2!$A$4:$F$116,5)))</f>
        <v>0.9991572838622513</v>
      </c>
      <c r="V55" s="8">
        <f>IF(Q55=0,0,(VLOOKUP(Hoja1!Q55+5,Hoja2!$A$4:$F$116,5)/VLOOKUP(Hoja1!Q55,Hoja2!$A$4:$F$116,5)))</f>
        <v>0</v>
      </c>
      <c r="W55" s="8">
        <f t="shared" si="7"/>
        <v>0.015594850115820758</v>
      </c>
      <c r="X55" s="15">
        <f t="shared" si="8"/>
        <v>0.007805640345572689</v>
      </c>
    </row>
    <row r="56" spans="1:24" ht="12.75">
      <c r="A56" s="4">
        <f t="shared" si="12"/>
        <v>54</v>
      </c>
      <c r="B56" s="3">
        <v>25119</v>
      </c>
      <c r="C56" s="10">
        <f t="shared" si="2"/>
        <v>44.23271731690623</v>
      </c>
      <c r="D56" s="1" t="s">
        <v>2</v>
      </c>
      <c r="E56" s="1" t="s">
        <v>4</v>
      </c>
      <c r="F56" s="3">
        <v>36586</v>
      </c>
      <c r="G56" s="2"/>
      <c r="H56" s="10"/>
      <c r="I56" s="2"/>
      <c r="J56" s="10">
        <f t="shared" si="9"/>
        <v>0</v>
      </c>
      <c r="K56" s="10">
        <f t="shared" si="3"/>
        <v>0</v>
      </c>
      <c r="L56" s="2"/>
      <c r="M56" s="10">
        <f t="shared" si="11"/>
        <v>0</v>
      </c>
      <c r="N56" s="10">
        <f t="shared" si="4"/>
        <v>0</v>
      </c>
      <c r="O56" s="2"/>
      <c r="P56" s="10">
        <f t="shared" si="13"/>
        <v>0</v>
      </c>
      <c r="Q56" s="10">
        <f t="shared" si="6"/>
        <v>0</v>
      </c>
      <c r="R56">
        <f>IF(H56=0,0,(IF(D56="M",VLOOKUP(Hoja1!C56,Hoja2!$A$4:$F$116,6),VLOOKUP(Hoja1!C56,Hoja2!$A$4:$F$116,5))-IF(D56="M",VLOOKUP(Hoja1!C56+5,Hoja2!$A$4:$F$116,6),VLOOKUP(Hoja1!C56+5,Hoja2!$A$4:$F$116,5)))/IF(D56="M",VLOOKUP(Hoja1!C56,Hoja2!$A$4:$F$116,6),VLOOKUP(Hoja1!C56,Hoja2!$A$4:$F$116,5))*(IF(D56="M",VLOOKUP(H56+5,Hoja2!$A$4:$F$116,5),VLOOKUP(H56+5,Hoja2!$A$4:$F$116,6))/IF(D56="M",VLOOKUP(H56,Hoja2!$A$4:$F$116,5),VLOOKUP(H56,Hoja2!$A$4:$F$116,6))))</f>
        <v>0</v>
      </c>
      <c r="S56">
        <f>IF(D56="M",VLOOKUP(Hoja1!C56+5,Hoja2!$A$4:$F$116,6),VLOOKUP(Hoja1!C56+5,Hoja2!$A$4:$F$116,5))/IF(D56="M",VLOOKUP(Hoja1!C56,Hoja2!$A$4:$F$116,6),VLOOKUP(Hoja1!C56,Hoja2!$A$4:$F$116,5))</f>
        <v>0.9862952840150007</v>
      </c>
      <c r="T56" s="8">
        <f>IF(K56=0,0,(VLOOKUP(Hoja1!K56+5,Hoja2!$A$4:$F$116,5)/VLOOKUP(Hoja1!K56,Hoja2!$A$4:$F$116,5)))</f>
        <v>0</v>
      </c>
      <c r="U56" s="8">
        <f>IF(N56=0,0,(VLOOKUP(Hoja1!N56+5,Hoja2!$A$4:$F$116,5)/VLOOKUP(Hoja1!N56,Hoja2!$A$4:$F$116,5)))</f>
        <v>0</v>
      </c>
      <c r="V56" s="8">
        <f>IF(Q56=0,0,(VLOOKUP(Hoja1!Q56+5,Hoja2!$A$4:$F$116,5)/VLOOKUP(Hoja1!Q56,Hoja2!$A$4:$F$116,5)))</f>
        <v>0</v>
      </c>
      <c r="W56" s="8">
        <f t="shared" si="7"/>
        <v>0</v>
      </c>
      <c r="X56" s="15">
        <f t="shared" si="8"/>
        <v>0</v>
      </c>
    </row>
    <row r="57" spans="1:24" ht="12.75">
      <c r="A57" s="4">
        <f t="shared" si="12"/>
        <v>55</v>
      </c>
      <c r="B57" s="3">
        <v>26975</v>
      </c>
      <c r="C57" s="10">
        <f t="shared" si="2"/>
        <v>39.15126625598905</v>
      </c>
      <c r="D57" s="1" t="s">
        <v>2</v>
      </c>
      <c r="E57" s="1" t="s">
        <v>4</v>
      </c>
      <c r="F57" s="3">
        <v>36586</v>
      </c>
      <c r="G57" s="2"/>
      <c r="H57" s="10"/>
      <c r="I57" s="2"/>
      <c r="J57" s="10">
        <f t="shared" si="9"/>
        <v>0</v>
      </c>
      <c r="K57" s="10">
        <f t="shared" si="3"/>
        <v>0</v>
      </c>
      <c r="L57" s="2"/>
      <c r="M57" s="10">
        <f t="shared" si="11"/>
        <v>0</v>
      </c>
      <c r="N57" s="10">
        <f t="shared" si="4"/>
        <v>0</v>
      </c>
      <c r="O57" s="2"/>
      <c r="P57" s="10">
        <f t="shared" si="13"/>
        <v>0</v>
      </c>
      <c r="Q57" s="10">
        <f t="shared" si="6"/>
        <v>0</v>
      </c>
      <c r="R57">
        <f>IF(H57=0,0,(IF(D57="M",VLOOKUP(Hoja1!C57,Hoja2!$A$4:$F$116,6),VLOOKUP(Hoja1!C57,Hoja2!$A$4:$F$116,5))-IF(D57="M",VLOOKUP(Hoja1!C57+5,Hoja2!$A$4:$F$116,6),VLOOKUP(Hoja1!C57+5,Hoja2!$A$4:$F$116,5)))/IF(D57="M",VLOOKUP(Hoja1!C57,Hoja2!$A$4:$F$116,6),VLOOKUP(Hoja1!C57,Hoja2!$A$4:$F$116,5))*(IF(D57="M",VLOOKUP(H57+5,Hoja2!$A$4:$F$116,5),VLOOKUP(H57+5,Hoja2!$A$4:$F$116,6))/IF(D57="M",VLOOKUP(H57,Hoja2!$A$4:$F$116,5),VLOOKUP(H57,Hoja2!$A$4:$F$116,6))))</f>
        <v>0</v>
      </c>
      <c r="S57">
        <f>IF(D57="M",VLOOKUP(Hoja1!C57+5,Hoja2!$A$4:$F$116,6),VLOOKUP(Hoja1!C57+5,Hoja2!$A$4:$F$116,5))/IF(D57="M",VLOOKUP(Hoja1!C57,Hoja2!$A$4:$F$116,6),VLOOKUP(Hoja1!C57,Hoja2!$A$4:$F$116,5))</f>
        <v>0.9921943513374399</v>
      </c>
      <c r="T57" s="8">
        <f>IF(K57=0,0,(VLOOKUP(Hoja1!K57+5,Hoja2!$A$4:$F$116,5)/VLOOKUP(Hoja1!K57,Hoja2!$A$4:$F$116,5)))</f>
        <v>0</v>
      </c>
      <c r="U57" s="8">
        <f>IF(N57=0,0,(VLOOKUP(Hoja1!N57+5,Hoja2!$A$4:$F$116,5)/VLOOKUP(Hoja1!N57,Hoja2!$A$4:$F$116,5)))</f>
        <v>0</v>
      </c>
      <c r="V57" s="8">
        <f>IF(Q57=0,0,(VLOOKUP(Hoja1!Q57+5,Hoja2!$A$4:$F$116,5)/VLOOKUP(Hoja1!Q57,Hoja2!$A$4:$F$116,5)))</f>
        <v>0</v>
      </c>
      <c r="W57" s="8">
        <f t="shared" si="7"/>
        <v>0</v>
      </c>
      <c r="X57" s="15">
        <f t="shared" si="8"/>
        <v>0</v>
      </c>
    </row>
    <row r="58" spans="1:24" ht="12.75">
      <c r="A58" s="4">
        <f t="shared" si="12"/>
        <v>56</v>
      </c>
      <c r="B58" s="3">
        <v>27337</v>
      </c>
      <c r="C58" s="10">
        <f t="shared" si="2"/>
        <v>38.16016427104723</v>
      </c>
      <c r="D58" s="1" t="s">
        <v>1</v>
      </c>
      <c r="E58" s="1" t="s">
        <v>4</v>
      </c>
      <c r="F58" s="3">
        <v>36586</v>
      </c>
      <c r="G58" s="2"/>
      <c r="H58" s="10"/>
      <c r="I58" s="2"/>
      <c r="J58" s="10">
        <f t="shared" si="9"/>
        <v>0</v>
      </c>
      <c r="K58" s="10">
        <f t="shared" si="3"/>
        <v>0</v>
      </c>
      <c r="L58" s="2"/>
      <c r="M58" s="10">
        <f t="shared" si="11"/>
        <v>0</v>
      </c>
      <c r="N58" s="10">
        <f t="shared" si="4"/>
        <v>0</v>
      </c>
      <c r="O58" s="2"/>
      <c r="P58" s="10">
        <f t="shared" si="13"/>
        <v>0</v>
      </c>
      <c r="Q58" s="10">
        <f t="shared" si="6"/>
        <v>0</v>
      </c>
      <c r="R58">
        <f>IF(H58=0,0,(IF(D58="M",VLOOKUP(Hoja1!C58,Hoja2!$A$4:$F$116,6),VLOOKUP(Hoja1!C58,Hoja2!$A$4:$F$116,5))-IF(D58="M",VLOOKUP(Hoja1!C58+5,Hoja2!$A$4:$F$116,6),VLOOKUP(Hoja1!C58+5,Hoja2!$A$4:$F$116,5)))/IF(D58="M",VLOOKUP(Hoja1!C58,Hoja2!$A$4:$F$116,6),VLOOKUP(Hoja1!C58,Hoja2!$A$4:$F$116,5))*(IF(D58="M",VLOOKUP(H58+5,Hoja2!$A$4:$F$116,5),VLOOKUP(H58+5,Hoja2!$A$4:$F$116,6))/IF(D58="M",VLOOKUP(H58,Hoja2!$A$4:$F$116,5),VLOOKUP(H58,Hoja2!$A$4:$F$116,6))))</f>
        <v>0</v>
      </c>
      <c r="S58">
        <f>IF(D58="M",VLOOKUP(Hoja1!C58+5,Hoja2!$A$4:$F$116,6),VLOOKUP(Hoja1!C58+5,Hoja2!$A$4:$F$116,5))/IF(D58="M",VLOOKUP(Hoja1!C58,Hoja2!$A$4:$F$116,6),VLOOKUP(Hoja1!C58,Hoja2!$A$4:$F$116,5))</f>
        <v>0.9950836113808877</v>
      </c>
      <c r="T58" s="8">
        <f>IF(K58=0,0,(VLOOKUP(Hoja1!K58+5,Hoja2!$A$4:$F$116,5)/VLOOKUP(Hoja1!K58,Hoja2!$A$4:$F$116,5)))</f>
        <v>0</v>
      </c>
      <c r="U58" s="8">
        <f>IF(N58=0,0,(VLOOKUP(Hoja1!N58+5,Hoja2!$A$4:$F$116,5)/VLOOKUP(Hoja1!N58,Hoja2!$A$4:$F$116,5)))</f>
        <v>0</v>
      </c>
      <c r="V58" s="8">
        <f>IF(Q58=0,0,(VLOOKUP(Hoja1!Q58+5,Hoja2!$A$4:$F$116,5)/VLOOKUP(Hoja1!Q58,Hoja2!$A$4:$F$116,5)))</f>
        <v>0</v>
      </c>
      <c r="W58" s="8">
        <f t="shared" si="7"/>
        <v>0</v>
      </c>
      <c r="X58" s="15">
        <f t="shared" si="8"/>
        <v>0</v>
      </c>
    </row>
    <row r="59" spans="1:24" ht="12.75">
      <c r="A59" s="4">
        <f t="shared" si="12"/>
        <v>57</v>
      </c>
      <c r="B59" s="3">
        <v>26172</v>
      </c>
      <c r="C59" s="10">
        <f t="shared" si="2"/>
        <v>41.34976043805612</v>
      </c>
      <c r="D59" s="1" t="s">
        <v>1</v>
      </c>
      <c r="E59" s="1" t="s">
        <v>0</v>
      </c>
      <c r="F59" s="3">
        <v>36586</v>
      </c>
      <c r="G59" s="3">
        <v>26201</v>
      </c>
      <c r="H59" s="10">
        <f>($H$1-G59)/365.25</f>
        <v>41.270362765229294</v>
      </c>
      <c r="I59" s="3">
        <v>37201</v>
      </c>
      <c r="J59" s="10">
        <f t="shared" si="9"/>
        <v>11.154004106776181</v>
      </c>
      <c r="K59" s="10">
        <f t="shared" si="3"/>
        <v>11.154004106776181</v>
      </c>
      <c r="L59" s="3">
        <v>38047</v>
      </c>
      <c r="M59" s="10">
        <f t="shared" si="11"/>
        <v>8.837782340862423</v>
      </c>
      <c r="N59" s="10">
        <f t="shared" si="4"/>
        <v>8.837782340862423</v>
      </c>
      <c r="O59" s="2"/>
      <c r="P59" s="10">
        <f t="shared" si="13"/>
        <v>0</v>
      </c>
      <c r="Q59" s="10">
        <f t="shared" si="6"/>
        <v>0</v>
      </c>
      <c r="R59">
        <f>IF(H59=0,0,(IF(D59="M",VLOOKUP(Hoja1!C59,Hoja2!$A$4:$F$116,6),VLOOKUP(Hoja1!C59,Hoja2!$A$4:$F$116,5))-IF(D59="M",VLOOKUP(Hoja1!C59+5,Hoja2!$A$4:$F$116,6),VLOOKUP(Hoja1!C59+5,Hoja2!$A$4:$F$116,5)))/IF(D59="M",VLOOKUP(Hoja1!C59,Hoja2!$A$4:$F$116,6),VLOOKUP(Hoja1!C59,Hoja2!$A$4:$F$116,5))*(IF(D59="M",VLOOKUP(H59+5,Hoja2!$A$4:$F$116,5),VLOOKUP(H59+5,Hoja2!$A$4:$F$116,6))/IF(D59="M",VLOOKUP(H59,Hoja2!$A$4:$F$116,5),VLOOKUP(H59,Hoja2!$A$4:$F$116,6))))</f>
        <v>0.0067165215409801145</v>
      </c>
      <c r="S59">
        <f>IF(D59="M",VLOOKUP(Hoja1!C59+5,Hoja2!$A$4:$F$116,6),VLOOKUP(Hoja1!C59+5,Hoja2!$A$4:$F$116,5))/IF(D59="M",VLOOKUP(Hoja1!C59,Hoja2!$A$4:$F$116,6),VLOOKUP(Hoja1!C59,Hoja2!$A$4:$F$116,5))</f>
        <v>0.993217408671995</v>
      </c>
      <c r="T59" s="8">
        <f>IF(K59=0,0,(VLOOKUP(Hoja1!K59+5,Hoja2!$A$4:$F$116,5)/VLOOKUP(Hoja1!K59,Hoja2!$A$4:$F$116,5)))</f>
        <v>0.9984189727820444</v>
      </c>
      <c r="U59" s="8">
        <f>IF(N59=0,0,(VLOOKUP(Hoja1!N59+5,Hoja2!$A$4:$F$116,5)/VLOOKUP(Hoja1!N59,Hoja2!$A$4:$F$116,5)))</f>
        <v>0.9990903292767259</v>
      </c>
      <c r="V59" s="8">
        <f>IF(Q59=0,0,(VLOOKUP(Hoja1!Q59+5,Hoja2!$A$4:$F$116,5)/VLOOKUP(Hoja1!Q59,Hoja2!$A$4:$F$116,5)))</f>
        <v>0</v>
      </c>
      <c r="W59" s="8">
        <f t="shared" si="7"/>
        <v>0.013548289269753058</v>
      </c>
      <c r="X59" s="15">
        <f t="shared" si="8"/>
        <v>0.006782581573185985</v>
      </c>
    </row>
    <row r="60" spans="1:24" ht="12.75">
      <c r="A60" s="4">
        <f t="shared" si="12"/>
        <v>58</v>
      </c>
      <c r="B60" s="3">
        <v>28079</v>
      </c>
      <c r="C60" s="10">
        <f t="shared" si="2"/>
        <v>36.12867898699521</v>
      </c>
      <c r="D60" s="1" t="s">
        <v>1</v>
      </c>
      <c r="E60" s="1" t="s">
        <v>4</v>
      </c>
      <c r="F60" s="3">
        <v>36586</v>
      </c>
      <c r="G60" s="2"/>
      <c r="H60" s="10"/>
      <c r="I60" s="3">
        <v>35057</v>
      </c>
      <c r="J60" s="10">
        <f t="shared" si="9"/>
        <v>17.023956194387406</v>
      </c>
      <c r="K60" s="10">
        <f t="shared" si="3"/>
        <v>17.023956194387406</v>
      </c>
      <c r="L60" s="2"/>
      <c r="M60" s="10">
        <f t="shared" si="11"/>
        <v>0</v>
      </c>
      <c r="N60" s="10">
        <f t="shared" si="4"/>
        <v>0</v>
      </c>
      <c r="O60" s="2"/>
      <c r="P60" s="10">
        <f t="shared" si="13"/>
        <v>0</v>
      </c>
      <c r="Q60" s="10">
        <f t="shared" si="6"/>
        <v>0</v>
      </c>
      <c r="R60">
        <f>IF(H60=0,0,(IF(D60="M",VLOOKUP(Hoja1!C60,Hoja2!$A$4:$F$116,6),VLOOKUP(Hoja1!C60,Hoja2!$A$4:$F$116,5))-IF(D60="M",VLOOKUP(Hoja1!C60+5,Hoja2!$A$4:$F$116,6),VLOOKUP(Hoja1!C60+5,Hoja2!$A$4:$F$116,5)))/IF(D60="M",VLOOKUP(Hoja1!C60,Hoja2!$A$4:$F$116,6),VLOOKUP(Hoja1!C60,Hoja2!$A$4:$F$116,5))*(IF(D60="M",VLOOKUP(H60+5,Hoja2!$A$4:$F$116,5),VLOOKUP(H60+5,Hoja2!$A$4:$F$116,6))/IF(D60="M",VLOOKUP(H60,Hoja2!$A$4:$F$116,5),VLOOKUP(H60,Hoja2!$A$4:$F$116,6))))</f>
        <v>0</v>
      </c>
      <c r="S60">
        <f>IF(D60="M",VLOOKUP(Hoja1!C60+5,Hoja2!$A$4:$F$116,6),VLOOKUP(Hoja1!C60+5,Hoja2!$A$4:$F$116,5))/IF(D60="M",VLOOKUP(Hoja1!C60,Hoja2!$A$4:$F$116,6),VLOOKUP(Hoja1!C60,Hoja2!$A$4:$F$116,5))</f>
        <v>0.9962505801880845</v>
      </c>
      <c r="T60" s="8">
        <f>IF(K60=0,0,(VLOOKUP(Hoja1!K60+5,Hoja2!$A$4:$F$116,5)/VLOOKUP(Hoja1!K60,Hoja2!$A$4:$F$116,5)))</f>
        <v>0.9963214239742753</v>
      </c>
      <c r="U60" s="8">
        <f>IF(N60=0,0,(VLOOKUP(Hoja1!N60+5,Hoja2!$A$4:$F$116,5)/VLOOKUP(Hoja1!N60,Hoja2!$A$4:$F$116,5)))</f>
        <v>0</v>
      </c>
      <c r="V60" s="8">
        <f>IF(Q60=0,0,(VLOOKUP(Hoja1!Q60+5,Hoja2!$A$4:$F$116,5)/VLOOKUP(Hoja1!Q60,Hoja2!$A$4:$F$116,5)))</f>
        <v>0</v>
      </c>
      <c r="W60" s="8">
        <f t="shared" si="7"/>
        <v>0.0037356272860849657</v>
      </c>
      <c r="X60" s="15">
        <f t="shared" si="8"/>
        <v>0.0037356272860849657</v>
      </c>
    </row>
    <row r="61" spans="1:24" ht="12.75">
      <c r="A61" s="4">
        <f t="shared" si="12"/>
        <v>59</v>
      </c>
      <c r="B61" s="3">
        <v>27356</v>
      </c>
      <c r="C61" s="10">
        <f t="shared" si="2"/>
        <v>38.10814510609172</v>
      </c>
      <c r="D61" s="1" t="s">
        <v>1</v>
      </c>
      <c r="E61" s="1" t="s">
        <v>4</v>
      </c>
      <c r="F61" s="3">
        <v>36586</v>
      </c>
      <c r="G61" s="2"/>
      <c r="H61" s="10"/>
      <c r="I61" s="2"/>
      <c r="J61" s="10">
        <f t="shared" si="9"/>
        <v>0</v>
      </c>
      <c r="K61" s="10">
        <f t="shared" si="3"/>
        <v>0</v>
      </c>
      <c r="L61" s="2"/>
      <c r="M61" s="10">
        <f t="shared" si="11"/>
        <v>0</v>
      </c>
      <c r="N61" s="10">
        <f t="shared" si="4"/>
        <v>0</v>
      </c>
      <c r="O61" s="2"/>
      <c r="P61" s="10">
        <f t="shared" si="13"/>
        <v>0</v>
      </c>
      <c r="Q61" s="10">
        <f t="shared" si="6"/>
        <v>0</v>
      </c>
      <c r="R61">
        <f>IF(H61=0,0,(IF(D61="M",VLOOKUP(Hoja1!C61,Hoja2!$A$4:$F$116,6),VLOOKUP(Hoja1!C61,Hoja2!$A$4:$F$116,5))-IF(D61="M",VLOOKUP(Hoja1!C61+5,Hoja2!$A$4:$F$116,6),VLOOKUP(Hoja1!C61+5,Hoja2!$A$4:$F$116,5)))/IF(D61="M",VLOOKUP(Hoja1!C61,Hoja2!$A$4:$F$116,6),VLOOKUP(Hoja1!C61,Hoja2!$A$4:$F$116,5))*(IF(D61="M",VLOOKUP(H61+5,Hoja2!$A$4:$F$116,5),VLOOKUP(H61+5,Hoja2!$A$4:$F$116,6))/IF(D61="M",VLOOKUP(H61,Hoja2!$A$4:$F$116,5),VLOOKUP(H61,Hoja2!$A$4:$F$116,6))))</f>
        <v>0</v>
      </c>
      <c r="S61">
        <f>IF(D61="M",VLOOKUP(Hoja1!C61+5,Hoja2!$A$4:$F$116,6),VLOOKUP(Hoja1!C61+5,Hoja2!$A$4:$F$116,5))/IF(D61="M",VLOOKUP(Hoja1!C61,Hoja2!$A$4:$F$116,6),VLOOKUP(Hoja1!C61,Hoja2!$A$4:$F$116,5))</f>
        <v>0.9950836113808877</v>
      </c>
      <c r="T61" s="8">
        <f>IF(K61=0,0,(VLOOKUP(Hoja1!K61+5,Hoja2!$A$4:$F$116,5)/VLOOKUP(Hoja1!K61,Hoja2!$A$4:$F$116,5)))</f>
        <v>0</v>
      </c>
      <c r="U61" s="8">
        <f>IF(N61=0,0,(VLOOKUP(Hoja1!N61+5,Hoja2!$A$4:$F$116,5)/VLOOKUP(Hoja1!N61,Hoja2!$A$4:$F$116,5)))</f>
        <v>0</v>
      </c>
      <c r="V61" s="8">
        <f>IF(Q61=0,0,(VLOOKUP(Hoja1!Q61+5,Hoja2!$A$4:$F$116,5)/VLOOKUP(Hoja1!Q61,Hoja2!$A$4:$F$116,5)))</f>
        <v>0</v>
      </c>
      <c r="W61" s="8">
        <f t="shared" si="7"/>
        <v>0</v>
      </c>
      <c r="X61" s="15">
        <f t="shared" si="8"/>
        <v>0</v>
      </c>
    </row>
    <row r="62" spans="1:24" ht="12.75">
      <c r="A62" s="4">
        <f t="shared" si="12"/>
        <v>60</v>
      </c>
      <c r="B62" s="3">
        <v>27052</v>
      </c>
      <c r="C62" s="10">
        <f t="shared" si="2"/>
        <v>38.940451745379875</v>
      </c>
      <c r="D62" s="1" t="s">
        <v>1</v>
      </c>
      <c r="E62" s="1" t="s">
        <v>0</v>
      </c>
      <c r="F62" s="3">
        <v>36586</v>
      </c>
      <c r="G62" s="3">
        <v>26837</v>
      </c>
      <c r="H62" s="10">
        <f>($H$1-G62)/365.25</f>
        <v>39.52908966461328</v>
      </c>
      <c r="I62" s="3">
        <v>38909</v>
      </c>
      <c r="J62" s="10">
        <f t="shared" si="9"/>
        <v>6.477754962354552</v>
      </c>
      <c r="K62" s="10">
        <f t="shared" si="3"/>
        <v>6.477754962354552</v>
      </c>
      <c r="L62" s="2"/>
      <c r="M62" s="10">
        <f t="shared" si="11"/>
        <v>0</v>
      </c>
      <c r="N62" s="10">
        <f t="shared" si="4"/>
        <v>0</v>
      </c>
      <c r="O62" s="2"/>
      <c r="P62" s="10">
        <f t="shared" si="13"/>
        <v>0</v>
      </c>
      <c r="Q62" s="10">
        <f t="shared" si="6"/>
        <v>0</v>
      </c>
      <c r="R62">
        <f>IF(H62=0,0,(IF(D62="M",VLOOKUP(Hoja1!C62,Hoja2!$A$4:$F$116,6),VLOOKUP(Hoja1!C62,Hoja2!$A$4:$F$116,5))-IF(D62="M",VLOOKUP(Hoja1!C62+5,Hoja2!$A$4:$F$116,6),VLOOKUP(Hoja1!C62+5,Hoja2!$A$4:$F$116,5)))/IF(D62="M",VLOOKUP(Hoja1!C62,Hoja2!$A$4:$F$116,6),VLOOKUP(Hoja1!C62,Hoja2!$A$4:$F$116,5))*(IF(D62="M",VLOOKUP(H62+5,Hoja2!$A$4:$F$116,5),VLOOKUP(H62+5,Hoja2!$A$4:$F$116,6))/IF(D62="M",VLOOKUP(H62,Hoja2!$A$4:$F$116,5),VLOOKUP(H62,Hoja2!$A$4:$F$116,6))))</f>
        <v>0.004878013016862867</v>
      </c>
      <c r="S62">
        <f>IF(D62="M",VLOOKUP(Hoja1!C62+5,Hoja2!$A$4:$F$116,6),VLOOKUP(Hoja1!C62+5,Hoja2!$A$4:$F$116,5))/IF(D62="M",VLOOKUP(Hoja1!C62,Hoja2!$A$4:$F$116,6),VLOOKUP(Hoja1!C62,Hoja2!$A$4:$F$116,5))</f>
        <v>0.9950836113808877</v>
      </c>
      <c r="T62" s="8">
        <f>IF(K62=0,0,(VLOOKUP(Hoja1!K62+5,Hoja2!$A$4:$F$116,5)/VLOOKUP(Hoja1!K62,Hoja2!$A$4:$F$116,5)))</f>
        <v>0.9991712747364826</v>
      </c>
      <c r="U62" s="8">
        <f>IF(N62=0,0,(VLOOKUP(Hoja1!N62+5,Hoja2!$A$4:$F$116,5)/VLOOKUP(Hoja1!N62,Hoja2!$A$4:$F$116,5)))</f>
        <v>0</v>
      </c>
      <c r="V62" s="8">
        <f>IF(Q62=0,0,(VLOOKUP(Hoja1!Q62+5,Hoja2!$A$4:$F$116,5)/VLOOKUP(Hoja1!Q62,Hoja2!$A$4:$F$116,5)))</f>
        <v>0</v>
      </c>
      <c r="W62" s="8">
        <f t="shared" si="7"/>
        <v>0.004912314283658328</v>
      </c>
      <c r="X62" s="15">
        <f t="shared" si="8"/>
        <v>0.004912314283658328</v>
      </c>
    </row>
    <row r="63" spans="1:24" ht="12.75">
      <c r="A63" s="4">
        <f t="shared" si="12"/>
        <v>61</v>
      </c>
      <c r="B63" s="3">
        <v>27399</v>
      </c>
      <c r="C63" s="10">
        <f t="shared" si="2"/>
        <v>37.99041752224504</v>
      </c>
      <c r="D63" s="1" t="s">
        <v>1</v>
      </c>
      <c r="E63" s="1" t="s">
        <v>0</v>
      </c>
      <c r="F63" s="3">
        <v>36586</v>
      </c>
      <c r="G63" s="3">
        <v>27047</v>
      </c>
      <c r="H63" s="10">
        <f>($H$1-G63)/365.25</f>
        <v>38.954140999315534</v>
      </c>
      <c r="I63" s="3">
        <v>38828</v>
      </c>
      <c r="J63" s="10">
        <f t="shared" si="9"/>
        <v>6.699520876112252</v>
      </c>
      <c r="K63" s="10">
        <f t="shared" si="3"/>
        <v>6.699520876112252</v>
      </c>
      <c r="L63" s="2"/>
      <c r="M63" s="10">
        <f t="shared" si="11"/>
        <v>0</v>
      </c>
      <c r="N63" s="10">
        <f t="shared" si="4"/>
        <v>0</v>
      </c>
      <c r="O63" s="2"/>
      <c r="P63" s="10">
        <f t="shared" si="13"/>
        <v>0</v>
      </c>
      <c r="Q63" s="10">
        <f t="shared" si="6"/>
        <v>0</v>
      </c>
      <c r="R63">
        <f>IF(H63=0,0,(IF(D63="M",VLOOKUP(Hoja1!C63,Hoja2!$A$4:$F$116,6),VLOOKUP(Hoja1!C63,Hoja2!$A$4:$F$116,5))-IF(D63="M",VLOOKUP(Hoja1!C63+5,Hoja2!$A$4:$F$116,6),VLOOKUP(Hoja1!C63+5,Hoja2!$A$4:$F$116,5)))/IF(D63="M",VLOOKUP(Hoja1!C63,Hoja2!$A$4:$F$116,6),VLOOKUP(Hoja1!C63,Hoja2!$A$4:$F$116,5))*(IF(D63="M",VLOOKUP(H63+5,Hoja2!$A$4:$F$116,5),VLOOKUP(H63+5,Hoja2!$A$4:$F$116,6))/IF(D63="M",VLOOKUP(H63,Hoja2!$A$4:$F$116,5),VLOOKUP(H63,Hoja2!$A$4:$F$116,6))))</f>
        <v>0.004278238095663289</v>
      </c>
      <c r="S63">
        <f>IF(D63="M",VLOOKUP(Hoja1!C63+5,Hoja2!$A$4:$F$116,6),VLOOKUP(Hoja1!C63+5,Hoja2!$A$4:$F$116,5))/IF(D63="M",VLOOKUP(Hoja1!C63,Hoja2!$A$4:$F$116,6),VLOOKUP(Hoja1!C63,Hoja2!$A$4:$F$116,5))</f>
        <v>0.9956913726932318</v>
      </c>
      <c r="T63" s="8">
        <f>IF(K63=0,0,(VLOOKUP(Hoja1!K63+5,Hoja2!$A$4:$F$116,5)/VLOOKUP(Hoja1!K63,Hoja2!$A$4:$F$116,5)))</f>
        <v>0.9991712747364826</v>
      </c>
      <c r="U63" s="8">
        <f>IF(N63=0,0,(VLOOKUP(Hoja1!N63+5,Hoja2!$A$4:$F$116,5)/VLOOKUP(Hoja1!N63,Hoja2!$A$4:$F$116,5)))</f>
        <v>0</v>
      </c>
      <c r="V63" s="8">
        <f>IF(Q63=0,0,(VLOOKUP(Hoja1!Q63+5,Hoja2!$A$4:$F$116,5)/VLOOKUP(Hoja1!Q63,Hoja2!$A$4:$F$116,5)))</f>
        <v>0</v>
      </c>
      <c r="W63" s="8">
        <f t="shared" si="7"/>
        <v>0.004305056638467976</v>
      </c>
      <c r="X63" s="15">
        <f t="shared" si="8"/>
        <v>0.004305056638467976</v>
      </c>
    </row>
    <row r="64" spans="1:24" ht="12.75">
      <c r="A64" s="4">
        <f t="shared" si="12"/>
        <v>62</v>
      </c>
      <c r="B64" s="3">
        <v>27833</v>
      </c>
      <c r="C64" s="10">
        <f t="shared" si="2"/>
        <v>36.80219028062971</v>
      </c>
      <c r="D64" s="1" t="s">
        <v>1</v>
      </c>
      <c r="E64" s="1" t="s">
        <v>4</v>
      </c>
      <c r="F64" s="3">
        <v>36587</v>
      </c>
      <c r="G64" s="2"/>
      <c r="H64" s="10"/>
      <c r="I64" s="2"/>
      <c r="J64" s="10">
        <f t="shared" si="9"/>
        <v>0</v>
      </c>
      <c r="K64" s="10">
        <f t="shared" si="3"/>
        <v>0</v>
      </c>
      <c r="L64" s="2"/>
      <c r="M64" s="10">
        <f t="shared" si="11"/>
        <v>0</v>
      </c>
      <c r="N64" s="10">
        <f t="shared" si="4"/>
        <v>0</v>
      </c>
      <c r="O64" s="2"/>
      <c r="P64" s="10">
        <f t="shared" si="13"/>
        <v>0</v>
      </c>
      <c r="Q64" s="10">
        <f t="shared" si="6"/>
        <v>0</v>
      </c>
      <c r="R64">
        <f>IF(H64=0,0,(IF(D64="M",VLOOKUP(Hoja1!C64,Hoja2!$A$4:$F$116,6),VLOOKUP(Hoja1!C64,Hoja2!$A$4:$F$116,5))-IF(D64="M",VLOOKUP(Hoja1!C64+5,Hoja2!$A$4:$F$116,6),VLOOKUP(Hoja1!C64+5,Hoja2!$A$4:$F$116,5)))/IF(D64="M",VLOOKUP(Hoja1!C64,Hoja2!$A$4:$F$116,6),VLOOKUP(Hoja1!C64,Hoja2!$A$4:$F$116,5))*(IF(D64="M",VLOOKUP(H64+5,Hoja2!$A$4:$F$116,5),VLOOKUP(H64+5,Hoja2!$A$4:$F$116,6))/IF(D64="M",VLOOKUP(H64,Hoja2!$A$4:$F$116,5),VLOOKUP(H64,Hoja2!$A$4:$F$116,6))))</f>
        <v>0</v>
      </c>
      <c r="S64">
        <f>IF(D64="M",VLOOKUP(Hoja1!C64+5,Hoja2!$A$4:$F$116,6),VLOOKUP(Hoja1!C64+5,Hoja2!$A$4:$F$116,5))/IF(D64="M",VLOOKUP(Hoja1!C64,Hoja2!$A$4:$F$116,6),VLOOKUP(Hoja1!C64,Hoja2!$A$4:$F$116,5))</f>
        <v>0.9962505801880845</v>
      </c>
      <c r="T64" s="8">
        <f>IF(K64=0,0,(VLOOKUP(Hoja1!K64+5,Hoja2!$A$4:$F$116,5)/VLOOKUP(Hoja1!K64,Hoja2!$A$4:$F$116,5)))</f>
        <v>0</v>
      </c>
      <c r="U64" s="8">
        <f>IF(N64=0,0,(VLOOKUP(Hoja1!N64+5,Hoja2!$A$4:$F$116,5)/VLOOKUP(Hoja1!N64,Hoja2!$A$4:$F$116,5)))</f>
        <v>0</v>
      </c>
      <c r="V64" s="8">
        <f>IF(Q64=0,0,(VLOOKUP(Hoja1!Q64+5,Hoja2!$A$4:$F$116,5)/VLOOKUP(Hoja1!Q64,Hoja2!$A$4:$F$116,5)))</f>
        <v>0</v>
      </c>
      <c r="W64" s="8">
        <f t="shared" si="7"/>
        <v>0</v>
      </c>
      <c r="X64" s="15">
        <f t="shared" si="8"/>
        <v>0</v>
      </c>
    </row>
    <row r="65" spans="1:24" ht="12.75">
      <c r="A65" s="4">
        <f t="shared" si="12"/>
        <v>63</v>
      </c>
      <c r="B65" s="3">
        <v>26872</v>
      </c>
      <c r="C65" s="10">
        <f t="shared" si="2"/>
        <v>39.43326488706366</v>
      </c>
      <c r="D65" s="1" t="s">
        <v>1</v>
      </c>
      <c r="E65" s="1" t="s">
        <v>0</v>
      </c>
      <c r="F65" s="3">
        <v>36586</v>
      </c>
      <c r="G65" s="3">
        <v>26044</v>
      </c>
      <c r="H65" s="10">
        <f>($H$1-G65)/365.25</f>
        <v>41.700205338809035</v>
      </c>
      <c r="I65" s="3">
        <v>37779</v>
      </c>
      <c r="J65" s="10">
        <f t="shared" si="9"/>
        <v>9.571526351813826</v>
      </c>
      <c r="K65" s="10">
        <f t="shared" si="3"/>
        <v>9.571526351813826</v>
      </c>
      <c r="L65" s="2"/>
      <c r="M65" s="10">
        <f t="shared" si="11"/>
        <v>0</v>
      </c>
      <c r="N65" s="10">
        <f t="shared" si="4"/>
        <v>0</v>
      </c>
      <c r="O65" s="2"/>
      <c r="P65" s="10">
        <f t="shared" si="13"/>
        <v>0</v>
      </c>
      <c r="Q65" s="10">
        <f t="shared" si="6"/>
        <v>0</v>
      </c>
      <c r="R65">
        <f>IF(H65=0,0,(IF(D65="M",VLOOKUP(Hoja1!C65,Hoja2!$A$4:$F$116,6),VLOOKUP(Hoja1!C65,Hoja2!$A$4:$F$116,5))-IF(D65="M",VLOOKUP(Hoja1!C65+5,Hoja2!$A$4:$F$116,6),VLOOKUP(Hoja1!C65+5,Hoja2!$A$4:$F$116,5)))/IF(D65="M",VLOOKUP(Hoja1!C65,Hoja2!$A$4:$F$116,6),VLOOKUP(Hoja1!C65,Hoja2!$A$4:$F$116,5))*(IF(D65="M",VLOOKUP(H65+5,Hoja2!$A$4:$F$116,5),VLOOKUP(H65+5,Hoja2!$A$4:$F$116,6))/IF(D65="M",VLOOKUP(H65,Hoja2!$A$4:$F$116,5),VLOOKUP(H65,Hoja2!$A$4:$F$116,6))))</f>
        <v>0.005497637285655388</v>
      </c>
      <c r="S65">
        <f>IF(D65="M",VLOOKUP(Hoja1!C65+5,Hoja2!$A$4:$F$116,6),VLOOKUP(Hoja1!C65+5,Hoja2!$A$4:$F$116,5))/IF(D65="M",VLOOKUP(Hoja1!C65,Hoja2!$A$4:$F$116,6),VLOOKUP(Hoja1!C65,Hoja2!$A$4:$F$116,5))</f>
        <v>0.9944482829764346</v>
      </c>
      <c r="T65" s="8">
        <f>IF(K65=0,0,(VLOOKUP(Hoja1!K65+5,Hoja2!$A$4:$F$116,5)/VLOOKUP(Hoja1!K65,Hoja2!$A$4:$F$116,5)))</f>
        <v>0.9989554306333893</v>
      </c>
      <c r="U65" s="8">
        <f>IF(N65=0,0,(VLOOKUP(Hoja1!N65+5,Hoja2!$A$4:$F$116,5)/VLOOKUP(Hoja1!N65,Hoja2!$A$4:$F$116,5)))</f>
        <v>0</v>
      </c>
      <c r="V65" s="8">
        <f>IF(Q65=0,0,(VLOOKUP(Hoja1!Q65+5,Hoja2!$A$4:$F$116,5)/VLOOKUP(Hoja1!Q65,Hoja2!$A$4:$F$116,5)))</f>
        <v>0</v>
      </c>
      <c r="W65" s="8">
        <f t="shared" si="7"/>
        <v>0.005545917870030476</v>
      </c>
      <c r="X65" s="15">
        <f t="shared" si="8"/>
        <v>0.005545917870030476</v>
      </c>
    </row>
    <row r="66" spans="1:24" ht="12.75">
      <c r="A66" s="4">
        <f t="shared" si="12"/>
        <v>64</v>
      </c>
      <c r="B66" s="3">
        <v>28835</v>
      </c>
      <c r="C66" s="10">
        <f t="shared" si="2"/>
        <v>34.05886379192334</v>
      </c>
      <c r="D66" s="1" t="s">
        <v>1</v>
      </c>
      <c r="E66" s="1" t="s">
        <v>4</v>
      </c>
      <c r="F66" s="3">
        <v>36586</v>
      </c>
      <c r="G66" s="2"/>
      <c r="H66" s="10"/>
      <c r="I66" s="2"/>
      <c r="J66" s="10">
        <f t="shared" si="9"/>
        <v>0</v>
      </c>
      <c r="K66" s="10">
        <f t="shared" si="3"/>
        <v>0</v>
      </c>
      <c r="L66" s="2"/>
      <c r="M66" s="10">
        <f t="shared" si="11"/>
        <v>0</v>
      </c>
      <c r="N66" s="10">
        <f t="shared" si="4"/>
        <v>0</v>
      </c>
      <c r="O66" s="2"/>
      <c r="P66" s="10">
        <f t="shared" si="13"/>
        <v>0</v>
      </c>
      <c r="Q66" s="10">
        <f t="shared" si="6"/>
        <v>0</v>
      </c>
      <c r="R66">
        <f>IF(H66=0,0,(IF(D66="M",VLOOKUP(Hoja1!C66,Hoja2!$A$4:$F$116,6),VLOOKUP(Hoja1!C66,Hoja2!$A$4:$F$116,5))-IF(D66="M",VLOOKUP(Hoja1!C66+5,Hoja2!$A$4:$F$116,6),VLOOKUP(Hoja1!C66+5,Hoja2!$A$4:$F$116,5)))/IF(D66="M",VLOOKUP(Hoja1!C66,Hoja2!$A$4:$F$116,6),VLOOKUP(Hoja1!C66,Hoja2!$A$4:$F$116,5))*(IF(D66="M",VLOOKUP(H66+5,Hoja2!$A$4:$F$116,5),VLOOKUP(H66+5,Hoja2!$A$4:$F$116,6))/IF(D66="M",VLOOKUP(H66,Hoja2!$A$4:$F$116,5),VLOOKUP(H66,Hoja2!$A$4:$F$116,6))))</f>
        <v>0</v>
      </c>
      <c r="S66">
        <f>IF(D66="M",VLOOKUP(Hoja1!C66+5,Hoja2!$A$4:$F$116,6),VLOOKUP(Hoja1!C66+5,Hoja2!$A$4:$F$116,5))/IF(D66="M",VLOOKUP(Hoja1!C66,Hoja2!$A$4:$F$116,6),VLOOKUP(Hoja1!C66,Hoja2!$A$4:$F$116,5))</f>
        <v>0.997182149418382</v>
      </c>
      <c r="T66" s="8">
        <f>IF(K66=0,0,(VLOOKUP(Hoja1!K66+5,Hoja2!$A$4:$F$116,5)/VLOOKUP(Hoja1!K66,Hoja2!$A$4:$F$116,5)))</f>
        <v>0</v>
      </c>
      <c r="U66" s="8">
        <f>IF(N66=0,0,(VLOOKUP(Hoja1!N66+5,Hoja2!$A$4:$F$116,5)/VLOOKUP(Hoja1!N66,Hoja2!$A$4:$F$116,5)))</f>
        <v>0</v>
      </c>
      <c r="V66" s="8">
        <f>IF(Q66=0,0,(VLOOKUP(Hoja1!Q66+5,Hoja2!$A$4:$F$116,5)/VLOOKUP(Hoja1!Q66,Hoja2!$A$4:$F$116,5)))</f>
        <v>0</v>
      </c>
      <c r="W66" s="8">
        <f t="shared" si="7"/>
        <v>0</v>
      </c>
      <c r="X66" s="15">
        <f t="shared" si="8"/>
        <v>0</v>
      </c>
    </row>
    <row r="67" spans="1:24" ht="12.75">
      <c r="A67" s="4">
        <f t="shared" si="12"/>
        <v>65</v>
      </c>
      <c r="B67" s="3">
        <v>26736</v>
      </c>
      <c r="C67" s="10">
        <f t="shared" si="2"/>
        <v>39.80561259411362</v>
      </c>
      <c r="D67" s="1" t="s">
        <v>1</v>
      </c>
      <c r="E67" s="1" t="s">
        <v>4</v>
      </c>
      <c r="F67" s="3">
        <v>36586</v>
      </c>
      <c r="G67" s="2"/>
      <c r="H67" s="10"/>
      <c r="I67" s="2"/>
      <c r="J67" s="10">
        <f t="shared" si="9"/>
        <v>0</v>
      </c>
      <c r="K67" s="10">
        <f t="shared" si="3"/>
        <v>0</v>
      </c>
      <c r="L67" s="2"/>
      <c r="M67" s="10">
        <f aca="true" t="shared" si="14" ref="M67:M130">IF(L67=0,0,(($J$1-L67)/365.25))</f>
        <v>0</v>
      </c>
      <c r="N67" s="10">
        <f t="shared" si="4"/>
        <v>0</v>
      </c>
      <c r="O67" s="2"/>
      <c r="P67" s="10">
        <f aca="true" t="shared" si="15" ref="P67:P130">IF(O67=0,0,(($J$1-O67)/365.25))</f>
        <v>0</v>
      </c>
      <c r="Q67" s="10">
        <f t="shared" si="6"/>
        <v>0</v>
      </c>
      <c r="R67">
        <f>IF(H67=0,0,(IF(D67="M",VLOOKUP(Hoja1!C67,Hoja2!$A$4:$F$116,6),VLOOKUP(Hoja1!C67,Hoja2!$A$4:$F$116,5))-IF(D67="M",VLOOKUP(Hoja1!C67+5,Hoja2!$A$4:$F$116,6),VLOOKUP(Hoja1!C67+5,Hoja2!$A$4:$F$116,5)))/IF(D67="M",VLOOKUP(Hoja1!C67,Hoja2!$A$4:$F$116,6),VLOOKUP(Hoja1!C67,Hoja2!$A$4:$F$116,5))*(IF(D67="M",VLOOKUP(H67+5,Hoja2!$A$4:$F$116,5),VLOOKUP(H67+5,Hoja2!$A$4:$F$116,6))/IF(D67="M",VLOOKUP(H67,Hoja2!$A$4:$F$116,5),VLOOKUP(H67,Hoja2!$A$4:$F$116,6))))</f>
        <v>0</v>
      </c>
      <c r="S67">
        <f>IF(D67="M",VLOOKUP(Hoja1!C67+5,Hoja2!$A$4:$F$116,6),VLOOKUP(Hoja1!C67+5,Hoja2!$A$4:$F$116,5))/IF(D67="M",VLOOKUP(Hoja1!C67,Hoja2!$A$4:$F$116,6),VLOOKUP(Hoja1!C67,Hoja2!$A$4:$F$116,5))</f>
        <v>0.9944482829764346</v>
      </c>
      <c r="T67" s="8">
        <f>IF(K67=0,0,(VLOOKUP(Hoja1!K67+5,Hoja2!$A$4:$F$116,5)/VLOOKUP(Hoja1!K67,Hoja2!$A$4:$F$116,5)))</f>
        <v>0</v>
      </c>
      <c r="U67" s="8">
        <f>IF(N67=0,0,(VLOOKUP(Hoja1!N67+5,Hoja2!$A$4:$F$116,5)/VLOOKUP(Hoja1!N67,Hoja2!$A$4:$F$116,5)))</f>
        <v>0</v>
      </c>
      <c r="V67" s="8">
        <f>IF(Q67=0,0,(VLOOKUP(Hoja1!Q67+5,Hoja2!$A$4:$F$116,5)/VLOOKUP(Hoja1!Q67,Hoja2!$A$4:$F$116,5)))</f>
        <v>0</v>
      </c>
      <c r="W67" s="8">
        <f t="shared" si="7"/>
        <v>0</v>
      </c>
      <c r="X67" s="15">
        <f t="shared" si="8"/>
        <v>0</v>
      </c>
    </row>
    <row r="68" spans="1:24" ht="12.75">
      <c r="A68" s="4">
        <f aca="true" t="shared" si="16" ref="A68:A99">+A67+1</f>
        <v>66</v>
      </c>
      <c r="B68" s="3">
        <v>26304</v>
      </c>
      <c r="C68" s="10">
        <f aca="true" t="shared" si="17" ref="C68:C131">($C$1-B68)/365.25</f>
        <v>40.988364134154686</v>
      </c>
      <c r="D68" s="1" t="s">
        <v>1</v>
      </c>
      <c r="E68" s="1" t="s">
        <v>0</v>
      </c>
      <c r="F68" s="3">
        <v>36586</v>
      </c>
      <c r="G68" s="3">
        <v>26902</v>
      </c>
      <c r="H68" s="10">
        <f aca="true" t="shared" si="18" ref="H68:H130">($H$1-G68)/365.25</f>
        <v>39.351129363449694</v>
      </c>
      <c r="I68" s="3">
        <v>38086</v>
      </c>
      <c r="J68" s="10">
        <f t="shared" si="9"/>
        <v>8.731006160164272</v>
      </c>
      <c r="K68" s="10">
        <f aca="true" t="shared" si="19" ref="K68:K131">IF(J68&gt;=20,0,J68)</f>
        <v>8.731006160164272</v>
      </c>
      <c r="L68" s="2"/>
      <c r="M68" s="10">
        <f t="shared" si="14"/>
        <v>0</v>
      </c>
      <c r="N68" s="10">
        <f aca="true" t="shared" si="20" ref="N68:N131">IF(M68&gt;=20,0,M68)</f>
        <v>0</v>
      </c>
      <c r="O68" s="2"/>
      <c r="P68" s="10">
        <f t="shared" si="15"/>
        <v>0</v>
      </c>
      <c r="Q68" s="10">
        <f aca="true" t="shared" si="21" ref="Q68:Q131">IF(P68&gt;=20,0,P68)</f>
        <v>0</v>
      </c>
      <c r="R68">
        <f>IF(H68=0,0,(IF(D68="M",VLOOKUP(Hoja1!C68,Hoja2!$A$4:$F$116,6),VLOOKUP(Hoja1!C68,Hoja2!$A$4:$F$116,5))-IF(D68="M",VLOOKUP(Hoja1!C68+5,Hoja2!$A$4:$F$116,6),VLOOKUP(Hoja1!C68+5,Hoja2!$A$4:$F$116,5)))/IF(D68="M",VLOOKUP(Hoja1!C68,Hoja2!$A$4:$F$116,6),VLOOKUP(Hoja1!C68,Hoja2!$A$4:$F$116,5))*(IF(D68="M",VLOOKUP(H68+5,Hoja2!$A$4:$F$116,5),VLOOKUP(H68+5,Hoja2!$A$4:$F$116,6))/IF(D68="M",VLOOKUP(H68,Hoja2!$A$4:$F$116,5),VLOOKUP(H68,Hoja2!$A$4:$F$116,6))))</f>
        <v>0.006129534482623718</v>
      </c>
      <c r="S68">
        <f>IF(D68="M",VLOOKUP(Hoja1!C68+5,Hoja2!$A$4:$F$116,6),VLOOKUP(Hoja1!C68+5,Hoja2!$A$4:$F$116,5))/IF(D68="M",VLOOKUP(Hoja1!C68,Hoja2!$A$4:$F$116,6),VLOOKUP(Hoja1!C68,Hoja2!$A$4:$F$116,5))</f>
        <v>0.9938222441254968</v>
      </c>
      <c r="T68" s="8">
        <f>IF(K68=0,0,(VLOOKUP(Hoja1!K68+5,Hoja2!$A$4:$F$116,5)/VLOOKUP(Hoja1!K68,Hoja2!$A$4:$F$116,5)))</f>
        <v>0.9990903292767259</v>
      </c>
      <c r="U68" s="8">
        <f>IF(N68=0,0,(VLOOKUP(Hoja1!N68+5,Hoja2!$A$4:$F$116,5)/VLOOKUP(Hoja1!N68,Hoja2!$A$4:$F$116,5)))</f>
        <v>0</v>
      </c>
      <c r="V68" s="8">
        <f>IF(Q68=0,0,(VLOOKUP(Hoja1!Q68+5,Hoja2!$A$4:$F$116,5)/VLOOKUP(Hoja1!Q68,Hoja2!$A$4:$F$116,5)))</f>
        <v>0</v>
      </c>
      <c r="W68" s="8">
        <f aca="true" t="shared" si="22" ref="W68:W131">(1-S68)*(T68+U68+V68)</f>
        <v>0.006172136150848629</v>
      </c>
      <c r="X68" s="15">
        <f aca="true" t="shared" si="23" ref="X68:X131">(1-S68)*(T68+U68+V68-(T68*U68+T68*V68+U68*V68)+(T68*U68*V68))</f>
        <v>0.006172136150848629</v>
      </c>
    </row>
    <row r="69" spans="1:24" ht="12.75">
      <c r="A69" s="4">
        <f t="shared" si="16"/>
        <v>67</v>
      </c>
      <c r="B69" s="3">
        <v>26392</v>
      </c>
      <c r="C69" s="10">
        <f t="shared" si="17"/>
        <v>40.747433264887064</v>
      </c>
      <c r="D69" s="1" t="s">
        <v>2</v>
      </c>
      <c r="E69" s="1" t="s">
        <v>4</v>
      </c>
      <c r="F69" s="3">
        <v>36586</v>
      </c>
      <c r="G69" s="2"/>
      <c r="H69" s="10"/>
      <c r="I69" s="3">
        <v>36957</v>
      </c>
      <c r="J69" s="10">
        <f t="shared" si="9"/>
        <v>11.822039698836413</v>
      </c>
      <c r="K69" s="10">
        <f t="shared" si="19"/>
        <v>11.822039698836413</v>
      </c>
      <c r="L69" s="3">
        <v>38959</v>
      </c>
      <c r="M69" s="10">
        <f t="shared" si="14"/>
        <v>6.3408624229979464</v>
      </c>
      <c r="N69" s="10">
        <f t="shared" si="20"/>
        <v>6.3408624229979464</v>
      </c>
      <c r="O69" s="2"/>
      <c r="P69" s="10">
        <f t="shared" si="15"/>
        <v>0</v>
      </c>
      <c r="Q69" s="10">
        <f t="shared" si="21"/>
        <v>0</v>
      </c>
      <c r="R69">
        <f>IF(H69=0,0,(IF(D69="M",VLOOKUP(Hoja1!C69,Hoja2!$A$4:$F$116,6),VLOOKUP(Hoja1!C69,Hoja2!$A$4:$F$116,5))-IF(D69="M",VLOOKUP(Hoja1!C69+5,Hoja2!$A$4:$F$116,6),VLOOKUP(Hoja1!C69+5,Hoja2!$A$4:$F$116,5)))/IF(D69="M",VLOOKUP(Hoja1!C69,Hoja2!$A$4:$F$116,6),VLOOKUP(Hoja1!C69,Hoja2!$A$4:$F$116,5))*(IF(D69="M",VLOOKUP(H69+5,Hoja2!$A$4:$F$116,5),VLOOKUP(H69+5,Hoja2!$A$4:$F$116,6))/IF(D69="M",VLOOKUP(H69,Hoja2!$A$4:$F$116,5),VLOOKUP(H69,Hoja2!$A$4:$F$116,6))))</f>
        <v>0</v>
      </c>
      <c r="S69">
        <f>IF(D69="M",VLOOKUP(Hoja1!C69+5,Hoja2!$A$4:$F$116,6),VLOOKUP(Hoja1!C69+5,Hoja2!$A$4:$F$116,5))/IF(D69="M",VLOOKUP(Hoja1!C69,Hoja2!$A$4:$F$116,6),VLOOKUP(Hoja1!C69,Hoja2!$A$4:$F$116,5))</f>
        <v>0.9913012307799974</v>
      </c>
      <c r="T69" s="8">
        <f>IF(K69=0,0,(VLOOKUP(Hoja1!K69+5,Hoja2!$A$4:$F$116,5)/VLOOKUP(Hoja1!K69,Hoja2!$A$4:$F$116,5)))</f>
        <v>0.9984189727820444</v>
      </c>
      <c r="U69" s="8">
        <f>IF(N69=0,0,(VLOOKUP(Hoja1!N69+5,Hoja2!$A$4:$F$116,5)/VLOOKUP(Hoja1!N69,Hoja2!$A$4:$F$116,5)))</f>
        <v>0.9991712747364826</v>
      </c>
      <c r="V69" s="8">
        <f>IF(Q69=0,0,(VLOOKUP(Hoja1!Q69+5,Hoja2!$A$4:$F$116,5)/VLOOKUP(Hoja1!Q69,Hoja2!$A$4:$F$116,5)))</f>
        <v>0</v>
      </c>
      <c r="W69" s="8">
        <f t="shared" si="22"/>
        <v>0.017376576559291472</v>
      </c>
      <c r="X69" s="15">
        <f t="shared" si="23"/>
        <v>0.00869875782255156</v>
      </c>
    </row>
    <row r="70" spans="1:24" ht="12.75">
      <c r="A70" s="4">
        <f t="shared" si="16"/>
        <v>68</v>
      </c>
      <c r="B70" s="3">
        <v>23911</v>
      </c>
      <c r="C70" s="10">
        <f t="shared" si="17"/>
        <v>47.540041067761805</v>
      </c>
      <c r="D70" s="1" t="s">
        <v>2</v>
      </c>
      <c r="E70" s="1" t="s">
        <v>0</v>
      </c>
      <c r="F70" s="3">
        <v>36921</v>
      </c>
      <c r="G70" s="3">
        <v>23748</v>
      </c>
      <c r="H70" s="10">
        <f t="shared" si="18"/>
        <v>47.98631074606434</v>
      </c>
      <c r="I70" s="3">
        <v>36642</v>
      </c>
      <c r="J70" s="10">
        <f aca="true" t="shared" si="24" ref="J70:J133">IF(I70=0,0,(($J$1-I70)/365.25))</f>
        <v>12.684462696783026</v>
      </c>
      <c r="K70" s="10">
        <f t="shared" si="19"/>
        <v>12.684462696783026</v>
      </c>
      <c r="L70" s="3">
        <v>38633</v>
      </c>
      <c r="M70" s="10">
        <f t="shared" si="14"/>
        <v>7.233401779603011</v>
      </c>
      <c r="N70" s="10">
        <f t="shared" si="20"/>
        <v>7.233401779603011</v>
      </c>
      <c r="O70" s="2"/>
      <c r="P70" s="10">
        <f t="shared" si="15"/>
        <v>0</v>
      </c>
      <c r="Q70" s="10">
        <f t="shared" si="21"/>
        <v>0</v>
      </c>
      <c r="R70">
        <f>IF(H70=0,0,(IF(D70="M",VLOOKUP(Hoja1!C70,Hoja2!$A$4:$F$116,6),VLOOKUP(Hoja1!C70,Hoja2!$A$4:$F$116,5))-IF(D70="M",VLOOKUP(Hoja1!C70+5,Hoja2!$A$4:$F$116,6),VLOOKUP(Hoja1!C70+5,Hoja2!$A$4:$F$116,5)))/IF(D70="M",VLOOKUP(Hoja1!C70,Hoja2!$A$4:$F$116,6),VLOOKUP(Hoja1!C70,Hoja2!$A$4:$F$116,5))*(IF(D70="M",VLOOKUP(H70+5,Hoja2!$A$4:$F$116,5),VLOOKUP(H70+5,Hoja2!$A$4:$F$116,6))/IF(D70="M",VLOOKUP(H70,Hoja2!$A$4:$F$116,5),VLOOKUP(H70,Hoja2!$A$4:$F$116,6))))</f>
        <v>0.01868056836917629</v>
      </c>
      <c r="S70">
        <f>IF(D70="M",VLOOKUP(Hoja1!C70+5,Hoja2!$A$4:$F$116,6),VLOOKUP(Hoja1!C70+5,Hoja2!$A$4:$F$116,5))/IF(D70="M",VLOOKUP(Hoja1!C70,Hoja2!$A$4:$F$116,6),VLOOKUP(Hoja1!C70,Hoja2!$A$4:$F$116,5))</f>
        <v>0.9811076174101091</v>
      </c>
      <c r="T70" s="8">
        <f>IF(K70=0,0,(VLOOKUP(Hoja1!K70+5,Hoja2!$A$4:$F$116,5)/VLOOKUP(Hoja1!K70,Hoja2!$A$4:$F$116,5)))</f>
        <v>0.9980065469729559</v>
      </c>
      <c r="U70" s="8">
        <f>IF(N70=0,0,(VLOOKUP(Hoja1!N70+5,Hoja2!$A$4:$F$116,5)/VLOOKUP(Hoja1!N70,Hoja2!$A$4:$F$116,5)))</f>
        <v>0.9991572838622513</v>
      </c>
      <c r="V70" s="8">
        <f>IF(Q70=0,0,(VLOOKUP(Hoja1!Q70+5,Hoja2!$A$4:$F$116,5)/VLOOKUP(Hoja1!Q70,Hoja2!$A$4:$F$116,5)))</f>
        <v>0</v>
      </c>
      <c r="W70" s="8">
        <f t="shared" si="22"/>
        <v>0.037731183186830886</v>
      </c>
      <c r="X70" s="15">
        <f t="shared" si="23"/>
        <v>0.01889235085229333</v>
      </c>
    </row>
    <row r="71" spans="1:24" ht="12.75">
      <c r="A71" s="4">
        <f t="shared" si="16"/>
        <v>69</v>
      </c>
      <c r="B71" s="3">
        <v>25439</v>
      </c>
      <c r="C71" s="10">
        <f t="shared" si="17"/>
        <v>43.356605065023956</v>
      </c>
      <c r="D71" s="1" t="s">
        <v>1</v>
      </c>
      <c r="E71" s="1" t="s">
        <v>4</v>
      </c>
      <c r="F71" s="3">
        <v>36586</v>
      </c>
      <c r="G71" s="2"/>
      <c r="H71" s="10"/>
      <c r="I71" s="2"/>
      <c r="J71" s="10">
        <f t="shared" si="24"/>
        <v>0</v>
      </c>
      <c r="K71" s="10">
        <f t="shared" si="19"/>
        <v>0</v>
      </c>
      <c r="L71" s="2"/>
      <c r="M71" s="10">
        <f t="shared" si="14"/>
        <v>0</v>
      </c>
      <c r="N71" s="10">
        <f t="shared" si="20"/>
        <v>0</v>
      </c>
      <c r="O71" s="2"/>
      <c r="P71" s="10">
        <f t="shared" si="15"/>
        <v>0</v>
      </c>
      <c r="Q71" s="10">
        <f t="shared" si="21"/>
        <v>0</v>
      </c>
      <c r="R71">
        <f>IF(H71=0,0,(IF(D71="M",VLOOKUP(Hoja1!C71,Hoja2!$A$4:$F$116,6),VLOOKUP(Hoja1!C71,Hoja2!$A$4:$F$116,5))-IF(D71="M",VLOOKUP(Hoja1!C71+5,Hoja2!$A$4:$F$116,6),VLOOKUP(Hoja1!C71+5,Hoja2!$A$4:$F$116,5)))/IF(D71="M",VLOOKUP(Hoja1!C71,Hoja2!$A$4:$F$116,6),VLOOKUP(Hoja1!C71,Hoja2!$A$4:$F$116,5))*(IF(D71="M",VLOOKUP(H71+5,Hoja2!$A$4:$F$116,5),VLOOKUP(H71+5,Hoja2!$A$4:$F$116,6))/IF(D71="M",VLOOKUP(H71,Hoja2!$A$4:$F$116,5),VLOOKUP(H71,Hoja2!$A$4:$F$116,6))))</f>
        <v>0</v>
      </c>
      <c r="S71">
        <f>IF(D71="M",VLOOKUP(Hoja1!C71+5,Hoja2!$A$4:$F$116,6),VLOOKUP(Hoja1!C71+5,Hoja2!$A$4:$F$116,5))/IF(D71="M",VLOOKUP(Hoja1!C71,Hoja2!$A$4:$F$116,6),VLOOKUP(Hoja1!C71,Hoja2!$A$4:$F$116,5))</f>
        <v>0.9920354245279818</v>
      </c>
      <c r="T71" s="8">
        <f>IF(K71=0,0,(VLOOKUP(Hoja1!K71+5,Hoja2!$A$4:$F$116,5)/VLOOKUP(Hoja1!K71,Hoja2!$A$4:$F$116,5)))</f>
        <v>0</v>
      </c>
      <c r="U71" s="8">
        <f>IF(N71=0,0,(VLOOKUP(Hoja1!N71+5,Hoja2!$A$4:$F$116,5)/VLOOKUP(Hoja1!N71,Hoja2!$A$4:$F$116,5)))</f>
        <v>0</v>
      </c>
      <c r="V71" s="8">
        <f>IF(Q71=0,0,(VLOOKUP(Hoja1!Q71+5,Hoja2!$A$4:$F$116,5)/VLOOKUP(Hoja1!Q71,Hoja2!$A$4:$F$116,5)))</f>
        <v>0</v>
      </c>
      <c r="W71" s="8">
        <f t="shared" si="22"/>
        <v>0</v>
      </c>
      <c r="X71" s="15">
        <f t="shared" si="23"/>
        <v>0</v>
      </c>
    </row>
    <row r="72" spans="1:24" ht="12.75">
      <c r="A72" s="4">
        <f t="shared" si="16"/>
        <v>70</v>
      </c>
      <c r="B72" s="3">
        <v>26285</v>
      </c>
      <c r="C72" s="10">
        <f t="shared" si="17"/>
        <v>41.040383299110196</v>
      </c>
      <c r="D72" s="1" t="s">
        <v>1</v>
      </c>
      <c r="E72" s="1" t="s">
        <v>0</v>
      </c>
      <c r="F72" s="3">
        <v>36586</v>
      </c>
      <c r="G72" s="3">
        <v>24552</v>
      </c>
      <c r="H72" s="10">
        <f t="shared" si="18"/>
        <v>45.78507871321013</v>
      </c>
      <c r="I72" s="3">
        <v>37158</v>
      </c>
      <c r="J72" s="10">
        <f t="shared" si="24"/>
        <v>11.271731690622861</v>
      </c>
      <c r="K72" s="10">
        <f t="shared" si="19"/>
        <v>11.271731690622861</v>
      </c>
      <c r="L72" s="3">
        <v>38448</v>
      </c>
      <c r="M72" s="10">
        <f t="shared" si="14"/>
        <v>7.73990417522245</v>
      </c>
      <c r="N72" s="10">
        <f t="shared" si="20"/>
        <v>7.73990417522245</v>
      </c>
      <c r="O72" s="2"/>
      <c r="P72" s="10">
        <f t="shared" si="15"/>
        <v>0</v>
      </c>
      <c r="Q72" s="10">
        <f t="shared" si="21"/>
        <v>0</v>
      </c>
      <c r="R72">
        <f>IF(H72=0,0,(IF(D72="M",VLOOKUP(Hoja1!C72,Hoja2!$A$4:$F$116,6),VLOOKUP(Hoja1!C72,Hoja2!$A$4:$F$116,5))-IF(D72="M",VLOOKUP(Hoja1!C72+5,Hoja2!$A$4:$F$116,6),VLOOKUP(Hoja1!C72+5,Hoja2!$A$4:$F$116,5)))/IF(D72="M",VLOOKUP(Hoja1!C72,Hoja2!$A$4:$F$116,6),VLOOKUP(Hoja1!C72,Hoja2!$A$4:$F$116,5))*(IF(D72="M",VLOOKUP(H72+5,Hoja2!$A$4:$F$116,5),VLOOKUP(H72+5,Hoja2!$A$4:$F$116,6))/IF(D72="M",VLOOKUP(H72,Hoja2!$A$4:$F$116,5),VLOOKUP(H72,Hoja2!$A$4:$F$116,6))))</f>
        <v>0.006678904406278164</v>
      </c>
      <c r="S72">
        <f>IF(D72="M",VLOOKUP(Hoja1!C72+5,Hoja2!$A$4:$F$116,6),VLOOKUP(Hoja1!C72+5,Hoja2!$A$4:$F$116,5))/IF(D72="M",VLOOKUP(Hoja1!C72,Hoja2!$A$4:$F$116,6),VLOOKUP(Hoja1!C72,Hoja2!$A$4:$F$116,5))</f>
        <v>0.993217408671995</v>
      </c>
      <c r="T72" s="8">
        <f>IF(K72=0,0,(VLOOKUP(Hoja1!K72+5,Hoja2!$A$4:$F$116,5)/VLOOKUP(Hoja1!K72,Hoja2!$A$4:$F$116,5)))</f>
        <v>0.9984189727820444</v>
      </c>
      <c r="U72" s="8">
        <f>IF(N72=0,0,(VLOOKUP(Hoja1!N72+5,Hoja2!$A$4:$F$116,5)/VLOOKUP(Hoja1!N72,Hoja2!$A$4:$F$116,5)))</f>
        <v>0.9991572838622513</v>
      </c>
      <c r="V72" s="8">
        <f>IF(Q72=0,0,(VLOOKUP(Hoja1!Q72+5,Hoja2!$A$4:$F$116,5)/VLOOKUP(Hoja1!Q72,Hoja2!$A$4:$F$116,5)))</f>
        <v>0</v>
      </c>
      <c r="W72" s="8">
        <f t="shared" si="22"/>
        <v>0.013548743395344212</v>
      </c>
      <c r="X72" s="15">
        <f t="shared" si="23"/>
        <v>0.006782582291170903</v>
      </c>
    </row>
    <row r="73" spans="1:24" ht="12.75">
      <c r="A73" s="4">
        <f t="shared" si="16"/>
        <v>71</v>
      </c>
      <c r="B73" s="3">
        <v>25897</v>
      </c>
      <c r="C73" s="10">
        <f t="shared" si="17"/>
        <v>42.10266940451746</v>
      </c>
      <c r="D73" s="1" t="s">
        <v>1</v>
      </c>
      <c r="E73" s="1" t="s">
        <v>4</v>
      </c>
      <c r="F73" s="3">
        <v>36586</v>
      </c>
      <c r="G73" s="2"/>
      <c r="H73" s="10"/>
      <c r="I73" s="2"/>
      <c r="J73" s="10">
        <f t="shared" si="24"/>
        <v>0</v>
      </c>
      <c r="K73" s="10">
        <f t="shared" si="19"/>
        <v>0</v>
      </c>
      <c r="L73" s="2"/>
      <c r="M73" s="10">
        <f t="shared" si="14"/>
        <v>0</v>
      </c>
      <c r="N73" s="10">
        <f t="shared" si="20"/>
        <v>0</v>
      </c>
      <c r="O73" s="2"/>
      <c r="P73" s="10">
        <f t="shared" si="15"/>
        <v>0</v>
      </c>
      <c r="Q73" s="10">
        <f t="shared" si="21"/>
        <v>0</v>
      </c>
      <c r="R73">
        <f>IF(H73=0,0,(IF(D73="M",VLOOKUP(Hoja1!C73,Hoja2!$A$4:$F$116,6),VLOOKUP(Hoja1!C73,Hoja2!$A$4:$F$116,5))-IF(D73="M",VLOOKUP(Hoja1!C73+5,Hoja2!$A$4:$F$116,6),VLOOKUP(Hoja1!C73+5,Hoja2!$A$4:$F$116,5)))/IF(D73="M",VLOOKUP(Hoja1!C73,Hoja2!$A$4:$F$116,6),VLOOKUP(Hoja1!C73,Hoja2!$A$4:$F$116,5))*(IF(D73="M",VLOOKUP(H73+5,Hoja2!$A$4:$F$116,5),VLOOKUP(H73+5,Hoja2!$A$4:$F$116,6))/IF(D73="M",VLOOKUP(H73,Hoja2!$A$4:$F$116,5),VLOOKUP(H73,Hoja2!$A$4:$F$116,6))))</f>
        <v>0</v>
      </c>
      <c r="S73">
        <f>IF(D73="M",VLOOKUP(Hoja1!C73+5,Hoja2!$A$4:$F$116,6),VLOOKUP(Hoja1!C73+5,Hoja2!$A$4:$F$116,5))/IF(D73="M",VLOOKUP(Hoja1!C73,Hoja2!$A$4:$F$116,6),VLOOKUP(Hoja1!C73,Hoja2!$A$4:$F$116,5))</f>
        <v>0.9926307551088486</v>
      </c>
      <c r="T73" s="8">
        <f>IF(K73=0,0,(VLOOKUP(Hoja1!K73+5,Hoja2!$A$4:$F$116,5)/VLOOKUP(Hoja1!K73,Hoja2!$A$4:$F$116,5)))</f>
        <v>0</v>
      </c>
      <c r="U73" s="8">
        <f>IF(N73=0,0,(VLOOKUP(Hoja1!N73+5,Hoja2!$A$4:$F$116,5)/VLOOKUP(Hoja1!N73,Hoja2!$A$4:$F$116,5)))</f>
        <v>0</v>
      </c>
      <c r="V73" s="8">
        <f>IF(Q73=0,0,(VLOOKUP(Hoja1!Q73+5,Hoja2!$A$4:$F$116,5)/VLOOKUP(Hoja1!Q73,Hoja2!$A$4:$F$116,5)))</f>
        <v>0</v>
      </c>
      <c r="W73" s="8">
        <f t="shared" si="22"/>
        <v>0</v>
      </c>
      <c r="X73" s="15">
        <f t="shared" si="23"/>
        <v>0</v>
      </c>
    </row>
    <row r="74" spans="1:24" ht="12.75">
      <c r="A74" s="4">
        <f t="shared" si="16"/>
        <v>72</v>
      </c>
      <c r="B74" s="3">
        <v>27932</v>
      </c>
      <c r="C74" s="10">
        <f t="shared" si="17"/>
        <v>36.53114305270363</v>
      </c>
      <c r="D74" s="1" t="s">
        <v>1</v>
      </c>
      <c r="E74" s="1" t="s">
        <v>4</v>
      </c>
      <c r="F74" s="3">
        <v>36586</v>
      </c>
      <c r="G74" s="2"/>
      <c r="H74" s="10"/>
      <c r="I74" s="2"/>
      <c r="J74" s="10">
        <f t="shared" si="24"/>
        <v>0</v>
      </c>
      <c r="K74" s="10">
        <f t="shared" si="19"/>
        <v>0</v>
      </c>
      <c r="L74" s="2"/>
      <c r="M74" s="10">
        <f t="shared" si="14"/>
        <v>0</v>
      </c>
      <c r="N74" s="10">
        <f t="shared" si="20"/>
        <v>0</v>
      </c>
      <c r="O74" s="2"/>
      <c r="P74" s="10">
        <f t="shared" si="15"/>
        <v>0</v>
      </c>
      <c r="Q74" s="10">
        <f t="shared" si="21"/>
        <v>0</v>
      </c>
      <c r="R74">
        <f>IF(H74=0,0,(IF(D74="M",VLOOKUP(Hoja1!C74,Hoja2!$A$4:$F$116,6),VLOOKUP(Hoja1!C74,Hoja2!$A$4:$F$116,5))-IF(D74="M",VLOOKUP(Hoja1!C74+5,Hoja2!$A$4:$F$116,6),VLOOKUP(Hoja1!C74+5,Hoja2!$A$4:$F$116,5)))/IF(D74="M",VLOOKUP(Hoja1!C74,Hoja2!$A$4:$F$116,6),VLOOKUP(Hoja1!C74,Hoja2!$A$4:$F$116,5))*(IF(D74="M",VLOOKUP(H74+5,Hoja2!$A$4:$F$116,5),VLOOKUP(H74+5,Hoja2!$A$4:$F$116,6))/IF(D74="M",VLOOKUP(H74,Hoja2!$A$4:$F$116,5),VLOOKUP(H74,Hoja2!$A$4:$F$116,6))))</f>
        <v>0</v>
      </c>
      <c r="S74">
        <f>IF(D74="M",VLOOKUP(Hoja1!C74+5,Hoja2!$A$4:$F$116,6),VLOOKUP(Hoja1!C74+5,Hoja2!$A$4:$F$116,5))/IF(D74="M",VLOOKUP(Hoja1!C74,Hoja2!$A$4:$F$116,6),VLOOKUP(Hoja1!C74,Hoja2!$A$4:$F$116,5))</f>
        <v>0.9962505801880845</v>
      </c>
      <c r="T74" s="8">
        <f>IF(K74=0,0,(VLOOKUP(Hoja1!K74+5,Hoja2!$A$4:$F$116,5)/VLOOKUP(Hoja1!K74,Hoja2!$A$4:$F$116,5)))</f>
        <v>0</v>
      </c>
      <c r="U74" s="8">
        <f>IF(N74=0,0,(VLOOKUP(Hoja1!N74+5,Hoja2!$A$4:$F$116,5)/VLOOKUP(Hoja1!N74,Hoja2!$A$4:$F$116,5)))</f>
        <v>0</v>
      </c>
      <c r="V74" s="8">
        <f>IF(Q74=0,0,(VLOOKUP(Hoja1!Q74+5,Hoja2!$A$4:$F$116,5)/VLOOKUP(Hoja1!Q74,Hoja2!$A$4:$F$116,5)))</f>
        <v>0</v>
      </c>
      <c r="W74" s="8">
        <f t="shared" si="22"/>
        <v>0</v>
      </c>
      <c r="X74" s="15">
        <f t="shared" si="23"/>
        <v>0</v>
      </c>
    </row>
    <row r="75" spans="1:24" ht="12.75">
      <c r="A75" s="4">
        <f t="shared" si="16"/>
        <v>73</v>
      </c>
      <c r="B75" s="3">
        <v>25926</v>
      </c>
      <c r="C75" s="10">
        <f t="shared" si="17"/>
        <v>42.02327173169062</v>
      </c>
      <c r="D75" s="1" t="s">
        <v>2</v>
      </c>
      <c r="E75" s="1" t="s">
        <v>0</v>
      </c>
      <c r="F75" s="3">
        <v>36586</v>
      </c>
      <c r="G75" s="3">
        <v>25070</v>
      </c>
      <c r="H75" s="10">
        <f t="shared" si="18"/>
        <v>44.3668720054757</v>
      </c>
      <c r="I75" s="3">
        <v>37482</v>
      </c>
      <c r="J75" s="10">
        <f t="shared" si="24"/>
        <v>10.38466803559206</v>
      </c>
      <c r="K75" s="10">
        <f t="shared" si="19"/>
        <v>10.38466803559206</v>
      </c>
      <c r="L75" s="2"/>
      <c r="M75" s="10">
        <f t="shared" si="14"/>
        <v>0</v>
      </c>
      <c r="N75" s="10">
        <f t="shared" si="20"/>
        <v>0</v>
      </c>
      <c r="O75" s="2"/>
      <c r="P75" s="10">
        <f t="shared" si="15"/>
        <v>0</v>
      </c>
      <c r="Q75" s="10">
        <f t="shared" si="21"/>
        <v>0</v>
      </c>
      <c r="R75">
        <f>IF(H75=0,0,(IF(D75="M",VLOOKUP(Hoja1!C75,Hoja2!$A$4:$F$116,6),VLOOKUP(Hoja1!C75,Hoja2!$A$4:$F$116,5))-IF(D75="M",VLOOKUP(Hoja1!C75+5,Hoja2!$A$4:$F$116,6),VLOOKUP(Hoja1!C75+5,Hoja2!$A$4:$F$116,5)))/IF(D75="M",VLOOKUP(Hoja1!C75,Hoja2!$A$4:$F$116,6),VLOOKUP(Hoja1!C75,Hoja2!$A$4:$F$116,5))*(IF(D75="M",VLOOKUP(H75+5,Hoja2!$A$4:$F$116,5),VLOOKUP(H75+5,Hoja2!$A$4:$F$116,6))/IF(D75="M",VLOOKUP(H75,Hoja2!$A$4:$F$116,5),VLOOKUP(H75,Hoja2!$A$4:$F$116,6))))</f>
        <v>0.01083417689060582</v>
      </c>
      <c r="S75">
        <f>IF(D75="M",VLOOKUP(Hoja1!C75+5,Hoja2!$A$4:$F$116,6),VLOOKUP(Hoja1!C75+5,Hoja2!$A$4:$F$116,5))/IF(D75="M",VLOOKUP(Hoja1!C75,Hoja2!$A$4:$F$116,6),VLOOKUP(Hoja1!C75,Hoja2!$A$4:$F$116,5))</f>
        <v>0.9890717604410372</v>
      </c>
      <c r="T75" s="8">
        <f>IF(K75=0,0,(VLOOKUP(Hoja1!K75+5,Hoja2!$A$4:$F$116,5)/VLOOKUP(Hoja1!K75,Hoja2!$A$4:$F$116,5)))</f>
        <v>0.9987356254896322</v>
      </c>
      <c r="U75" s="8">
        <f>IF(N75=0,0,(VLOOKUP(Hoja1!N75+5,Hoja2!$A$4:$F$116,5)/VLOOKUP(Hoja1!N75,Hoja2!$A$4:$F$116,5)))</f>
        <v>0</v>
      </c>
      <c r="V75" s="8">
        <f>IF(Q75=0,0,(VLOOKUP(Hoja1!Q75+5,Hoja2!$A$4:$F$116,5)/VLOOKUP(Hoja1!Q75,Hoja2!$A$4:$F$116,5)))</f>
        <v>0</v>
      </c>
      <c r="W75" s="8">
        <f t="shared" si="22"/>
        <v>0.010914422171421282</v>
      </c>
      <c r="X75" s="15">
        <f t="shared" si="23"/>
        <v>0.010914422171421282</v>
      </c>
    </row>
    <row r="76" spans="1:24" ht="12.75">
      <c r="A76" s="4">
        <f t="shared" si="16"/>
        <v>74</v>
      </c>
      <c r="B76" s="3">
        <v>28052</v>
      </c>
      <c r="C76" s="10">
        <f t="shared" si="17"/>
        <v>36.20260095824778</v>
      </c>
      <c r="D76" s="1" t="s">
        <v>2</v>
      </c>
      <c r="E76" s="1" t="s">
        <v>0</v>
      </c>
      <c r="F76" s="3">
        <v>36586</v>
      </c>
      <c r="G76" s="3">
        <v>27993</v>
      </c>
      <c r="H76" s="10">
        <f t="shared" si="18"/>
        <v>36.36413415468857</v>
      </c>
      <c r="I76" s="3">
        <v>39714</v>
      </c>
      <c r="J76" s="10">
        <f t="shared" si="24"/>
        <v>4.27378507871321</v>
      </c>
      <c r="K76" s="10">
        <f t="shared" si="19"/>
        <v>4.27378507871321</v>
      </c>
      <c r="L76" s="2"/>
      <c r="M76" s="10">
        <f t="shared" si="14"/>
        <v>0</v>
      </c>
      <c r="N76" s="10">
        <f t="shared" si="20"/>
        <v>0</v>
      </c>
      <c r="O76" s="2"/>
      <c r="P76" s="10">
        <f t="shared" si="15"/>
        <v>0</v>
      </c>
      <c r="Q76" s="10">
        <f t="shared" si="21"/>
        <v>0</v>
      </c>
      <c r="R76">
        <f>IF(H76=0,0,(IF(D76="M",VLOOKUP(Hoja1!C76,Hoja2!$A$4:$F$116,6),VLOOKUP(Hoja1!C76,Hoja2!$A$4:$F$116,5))-IF(D76="M",VLOOKUP(Hoja1!C76+5,Hoja2!$A$4:$F$116,6),VLOOKUP(Hoja1!C76+5,Hoja2!$A$4:$F$116,5)))/IF(D76="M",VLOOKUP(Hoja1!C76,Hoja2!$A$4:$F$116,6),VLOOKUP(Hoja1!C76,Hoja2!$A$4:$F$116,5))*(IF(D76="M",VLOOKUP(H76+5,Hoja2!$A$4:$F$116,5),VLOOKUP(H76+5,Hoja2!$A$4:$F$116,6))/IF(D76="M",VLOOKUP(H76,Hoja2!$A$4:$F$116,5),VLOOKUP(H76,Hoja2!$A$4:$F$116,6))))</f>
        <v>0.00584127011293059</v>
      </c>
      <c r="S76">
        <f>IF(D76="M",VLOOKUP(Hoja1!C76+5,Hoja2!$A$4:$F$116,6),VLOOKUP(Hoja1!C76+5,Hoja2!$A$4:$F$116,5))/IF(D76="M",VLOOKUP(Hoja1!C76,Hoja2!$A$4:$F$116,6),VLOOKUP(Hoja1!C76,Hoja2!$A$4:$F$116,5))</f>
        <v>0.9941367460866846</v>
      </c>
      <c r="T76" s="8">
        <f>IF(K76=0,0,(VLOOKUP(Hoja1!K76+5,Hoja2!$A$4:$F$116,5)/VLOOKUP(Hoja1!K76,Hoja2!$A$4:$F$116,5)))</f>
        <v>0.9990633491542731</v>
      </c>
      <c r="U76" s="8">
        <f>IF(N76=0,0,(VLOOKUP(Hoja1!N76+5,Hoja2!$A$4:$F$116,5)/VLOOKUP(Hoja1!N76,Hoja2!$A$4:$F$116,5)))</f>
        <v>0</v>
      </c>
      <c r="V76" s="8">
        <f>IF(Q76=0,0,(VLOOKUP(Hoja1!Q76+5,Hoja2!$A$4:$F$116,5)/VLOOKUP(Hoja1!Q76,Hoja2!$A$4:$F$116,5)))</f>
        <v>0</v>
      </c>
      <c r="W76" s="8">
        <f t="shared" si="22"/>
        <v>0.005857762091578817</v>
      </c>
      <c r="X76" s="15">
        <f t="shared" si="23"/>
        <v>0.005857762091578817</v>
      </c>
    </row>
    <row r="77" spans="1:24" ht="12.75">
      <c r="A77" s="4">
        <f t="shared" si="16"/>
        <v>75</v>
      </c>
      <c r="B77" s="3">
        <v>24707</v>
      </c>
      <c r="C77" s="10">
        <f t="shared" si="17"/>
        <v>45.360711841204655</v>
      </c>
      <c r="D77" s="1" t="s">
        <v>2</v>
      </c>
      <c r="E77" s="1" t="s">
        <v>4</v>
      </c>
      <c r="F77" s="3">
        <v>36587</v>
      </c>
      <c r="G77" s="2"/>
      <c r="H77" s="10"/>
      <c r="I77" s="2"/>
      <c r="J77" s="10">
        <f t="shared" si="24"/>
        <v>0</v>
      </c>
      <c r="K77" s="10">
        <f t="shared" si="19"/>
        <v>0</v>
      </c>
      <c r="L77" s="2"/>
      <c r="M77" s="10">
        <f t="shared" si="14"/>
        <v>0</v>
      </c>
      <c r="N77" s="10">
        <f t="shared" si="20"/>
        <v>0</v>
      </c>
      <c r="O77" s="2"/>
      <c r="P77" s="10">
        <f t="shared" si="15"/>
        <v>0</v>
      </c>
      <c r="Q77" s="10">
        <f t="shared" si="21"/>
        <v>0</v>
      </c>
      <c r="R77">
        <f>IF(H77=0,0,(IF(D77="M",VLOOKUP(Hoja1!C77,Hoja2!$A$4:$F$116,6),VLOOKUP(Hoja1!C77,Hoja2!$A$4:$F$116,5))-IF(D77="M",VLOOKUP(Hoja1!C77+5,Hoja2!$A$4:$F$116,6),VLOOKUP(Hoja1!C77+5,Hoja2!$A$4:$F$116,5)))/IF(D77="M",VLOOKUP(Hoja1!C77,Hoja2!$A$4:$F$116,6),VLOOKUP(Hoja1!C77,Hoja2!$A$4:$F$116,5))*(IF(D77="M",VLOOKUP(H77+5,Hoja2!$A$4:$F$116,5),VLOOKUP(H77+5,Hoja2!$A$4:$F$116,6))/IF(D77="M",VLOOKUP(H77,Hoja2!$A$4:$F$116,5),VLOOKUP(H77,Hoja2!$A$4:$F$116,6))))</f>
        <v>0</v>
      </c>
      <c r="S77">
        <f>IF(D77="M",VLOOKUP(Hoja1!C77+5,Hoja2!$A$4:$F$116,6),VLOOKUP(Hoja1!C77+5,Hoja2!$A$4:$F$116,5))/IF(D77="M",VLOOKUP(Hoja1!C77,Hoja2!$A$4:$F$116,6),VLOOKUP(Hoja1!C77,Hoja2!$A$4:$F$116,5))</f>
        <v>0.9847127864981885</v>
      </c>
      <c r="T77" s="8">
        <f>IF(K77=0,0,(VLOOKUP(Hoja1!K77+5,Hoja2!$A$4:$F$116,5)/VLOOKUP(Hoja1!K77,Hoja2!$A$4:$F$116,5)))</f>
        <v>0</v>
      </c>
      <c r="U77" s="8">
        <f>IF(N77=0,0,(VLOOKUP(Hoja1!N77+5,Hoja2!$A$4:$F$116,5)/VLOOKUP(Hoja1!N77,Hoja2!$A$4:$F$116,5)))</f>
        <v>0</v>
      </c>
      <c r="V77" s="8">
        <f>IF(Q77=0,0,(VLOOKUP(Hoja1!Q77+5,Hoja2!$A$4:$F$116,5)/VLOOKUP(Hoja1!Q77,Hoja2!$A$4:$F$116,5)))</f>
        <v>0</v>
      </c>
      <c r="W77" s="8">
        <f t="shared" si="22"/>
        <v>0</v>
      </c>
      <c r="X77" s="15">
        <f t="shared" si="23"/>
        <v>0</v>
      </c>
    </row>
    <row r="78" spans="1:24" ht="12.75">
      <c r="A78" s="4">
        <f t="shared" si="16"/>
        <v>76</v>
      </c>
      <c r="B78" s="3">
        <v>26617</v>
      </c>
      <c r="C78" s="10">
        <f t="shared" si="17"/>
        <v>40.13141683778234</v>
      </c>
      <c r="D78" s="1" t="s">
        <v>2</v>
      </c>
      <c r="E78" s="1" t="s">
        <v>4</v>
      </c>
      <c r="F78" s="3">
        <v>36586</v>
      </c>
      <c r="G78" s="2"/>
      <c r="H78" s="10"/>
      <c r="I78" s="3">
        <v>39366</v>
      </c>
      <c r="J78" s="10">
        <f t="shared" si="24"/>
        <v>5.2265571526351815</v>
      </c>
      <c r="K78" s="10">
        <f t="shared" si="19"/>
        <v>5.2265571526351815</v>
      </c>
      <c r="L78" s="2"/>
      <c r="M78" s="10">
        <f t="shared" si="14"/>
        <v>0</v>
      </c>
      <c r="N78" s="10">
        <f t="shared" si="20"/>
        <v>0</v>
      </c>
      <c r="O78" s="2"/>
      <c r="P78" s="10">
        <f t="shared" si="15"/>
        <v>0</v>
      </c>
      <c r="Q78" s="10">
        <f t="shared" si="21"/>
        <v>0</v>
      </c>
      <c r="R78">
        <f>IF(H78=0,0,(IF(D78="M",VLOOKUP(Hoja1!C78,Hoja2!$A$4:$F$116,6),VLOOKUP(Hoja1!C78,Hoja2!$A$4:$F$116,5))-IF(D78="M",VLOOKUP(Hoja1!C78+5,Hoja2!$A$4:$F$116,6),VLOOKUP(Hoja1!C78+5,Hoja2!$A$4:$F$116,5)))/IF(D78="M",VLOOKUP(Hoja1!C78,Hoja2!$A$4:$F$116,6),VLOOKUP(Hoja1!C78,Hoja2!$A$4:$F$116,5))*(IF(D78="M",VLOOKUP(H78+5,Hoja2!$A$4:$F$116,5),VLOOKUP(H78+5,Hoja2!$A$4:$F$116,6))/IF(D78="M",VLOOKUP(H78,Hoja2!$A$4:$F$116,5),VLOOKUP(H78,Hoja2!$A$4:$F$116,6))))</f>
        <v>0</v>
      </c>
      <c r="S78">
        <f>IF(D78="M",VLOOKUP(Hoja1!C78+5,Hoja2!$A$4:$F$116,6),VLOOKUP(Hoja1!C78+5,Hoja2!$A$4:$F$116,5))/IF(D78="M",VLOOKUP(Hoja1!C78,Hoja2!$A$4:$F$116,6),VLOOKUP(Hoja1!C78,Hoja2!$A$4:$F$116,5))</f>
        <v>0.9913012307799974</v>
      </c>
      <c r="T78" s="8">
        <f>IF(K78=0,0,(VLOOKUP(Hoja1!K78+5,Hoja2!$A$4:$F$116,5)/VLOOKUP(Hoja1!K78,Hoja2!$A$4:$F$116,5)))</f>
        <v>0.9991402951914227</v>
      </c>
      <c r="U78" s="8">
        <f>IF(N78=0,0,(VLOOKUP(Hoja1!N78+5,Hoja2!$A$4:$F$116,5)/VLOOKUP(Hoja1!N78,Hoja2!$A$4:$F$116,5)))</f>
        <v>0</v>
      </c>
      <c r="V78" s="8">
        <f>IF(Q78=0,0,(VLOOKUP(Hoja1!Q78+5,Hoja2!$A$4:$F$116,5)/VLOOKUP(Hoja1!Q78,Hoja2!$A$4:$F$116,5)))</f>
        <v>0</v>
      </c>
      <c r="W78" s="8">
        <f t="shared" si="22"/>
        <v>0.008691290846275426</v>
      </c>
      <c r="X78" s="15">
        <f t="shared" si="23"/>
        <v>0.008691290846275426</v>
      </c>
    </row>
    <row r="79" spans="1:24" ht="12.75">
      <c r="A79" s="4">
        <f t="shared" si="16"/>
        <v>77</v>
      </c>
      <c r="B79" s="3">
        <v>27840</v>
      </c>
      <c r="C79" s="10">
        <f t="shared" si="17"/>
        <v>36.78302532511978</v>
      </c>
      <c r="D79" s="1" t="s">
        <v>1</v>
      </c>
      <c r="E79" s="1" t="s">
        <v>4</v>
      </c>
      <c r="F79" s="3">
        <v>36586</v>
      </c>
      <c r="G79" s="2"/>
      <c r="H79" s="10"/>
      <c r="I79" s="2"/>
      <c r="J79" s="10">
        <f t="shared" si="24"/>
        <v>0</v>
      </c>
      <c r="K79" s="10">
        <f t="shared" si="19"/>
        <v>0</v>
      </c>
      <c r="L79" s="2"/>
      <c r="M79" s="10">
        <f t="shared" si="14"/>
        <v>0</v>
      </c>
      <c r="N79" s="10">
        <f t="shared" si="20"/>
        <v>0</v>
      </c>
      <c r="O79" s="2"/>
      <c r="P79" s="10">
        <f t="shared" si="15"/>
        <v>0</v>
      </c>
      <c r="Q79" s="10">
        <f t="shared" si="21"/>
        <v>0</v>
      </c>
      <c r="R79">
        <f>IF(H79=0,0,(IF(D79="M",VLOOKUP(Hoja1!C79,Hoja2!$A$4:$F$116,6),VLOOKUP(Hoja1!C79,Hoja2!$A$4:$F$116,5))-IF(D79="M",VLOOKUP(Hoja1!C79+5,Hoja2!$A$4:$F$116,6),VLOOKUP(Hoja1!C79+5,Hoja2!$A$4:$F$116,5)))/IF(D79="M",VLOOKUP(Hoja1!C79,Hoja2!$A$4:$F$116,6),VLOOKUP(Hoja1!C79,Hoja2!$A$4:$F$116,5))*(IF(D79="M",VLOOKUP(H79+5,Hoja2!$A$4:$F$116,5),VLOOKUP(H79+5,Hoja2!$A$4:$F$116,6))/IF(D79="M",VLOOKUP(H79,Hoja2!$A$4:$F$116,5),VLOOKUP(H79,Hoja2!$A$4:$F$116,6))))</f>
        <v>0</v>
      </c>
      <c r="S79">
        <f>IF(D79="M",VLOOKUP(Hoja1!C79+5,Hoja2!$A$4:$F$116,6),VLOOKUP(Hoja1!C79+5,Hoja2!$A$4:$F$116,5))/IF(D79="M",VLOOKUP(Hoja1!C79,Hoja2!$A$4:$F$116,6),VLOOKUP(Hoja1!C79,Hoja2!$A$4:$F$116,5))</f>
        <v>0.9962505801880845</v>
      </c>
      <c r="T79" s="8">
        <f>IF(K79=0,0,(VLOOKUP(Hoja1!K79+5,Hoja2!$A$4:$F$116,5)/VLOOKUP(Hoja1!K79,Hoja2!$A$4:$F$116,5)))</f>
        <v>0</v>
      </c>
      <c r="U79" s="8">
        <f>IF(N79=0,0,(VLOOKUP(Hoja1!N79+5,Hoja2!$A$4:$F$116,5)/VLOOKUP(Hoja1!N79,Hoja2!$A$4:$F$116,5)))</f>
        <v>0</v>
      </c>
      <c r="V79" s="8">
        <f>IF(Q79=0,0,(VLOOKUP(Hoja1!Q79+5,Hoja2!$A$4:$F$116,5)/VLOOKUP(Hoja1!Q79,Hoja2!$A$4:$F$116,5)))</f>
        <v>0</v>
      </c>
      <c r="W79" s="8">
        <f t="shared" si="22"/>
        <v>0</v>
      </c>
      <c r="X79" s="15">
        <f t="shared" si="23"/>
        <v>0</v>
      </c>
    </row>
    <row r="80" spans="1:24" ht="12.75">
      <c r="A80" s="4">
        <f t="shared" si="16"/>
        <v>78</v>
      </c>
      <c r="B80" s="3">
        <v>27240</v>
      </c>
      <c r="C80" s="10">
        <f t="shared" si="17"/>
        <v>38.42573579739904</v>
      </c>
      <c r="D80" s="1" t="s">
        <v>1</v>
      </c>
      <c r="E80" s="1" t="s">
        <v>4</v>
      </c>
      <c r="F80" s="3">
        <v>36586</v>
      </c>
      <c r="G80" s="2"/>
      <c r="H80" s="10"/>
      <c r="I80" s="2"/>
      <c r="J80" s="10">
        <f t="shared" si="24"/>
        <v>0</v>
      </c>
      <c r="K80" s="10">
        <f t="shared" si="19"/>
        <v>0</v>
      </c>
      <c r="L80" s="2"/>
      <c r="M80" s="10">
        <f t="shared" si="14"/>
        <v>0</v>
      </c>
      <c r="N80" s="10">
        <f t="shared" si="20"/>
        <v>0</v>
      </c>
      <c r="O80" s="2"/>
      <c r="P80" s="10">
        <f t="shared" si="15"/>
        <v>0</v>
      </c>
      <c r="Q80" s="10">
        <f t="shared" si="21"/>
        <v>0</v>
      </c>
      <c r="R80">
        <f>IF(H80=0,0,(IF(D80="M",VLOOKUP(Hoja1!C80,Hoja2!$A$4:$F$116,6),VLOOKUP(Hoja1!C80,Hoja2!$A$4:$F$116,5))-IF(D80="M",VLOOKUP(Hoja1!C80+5,Hoja2!$A$4:$F$116,6),VLOOKUP(Hoja1!C80+5,Hoja2!$A$4:$F$116,5)))/IF(D80="M",VLOOKUP(Hoja1!C80,Hoja2!$A$4:$F$116,6),VLOOKUP(Hoja1!C80,Hoja2!$A$4:$F$116,5))*(IF(D80="M",VLOOKUP(H80+5,Hoja2!$A$4:$F$116,5),VLOOKUP(H80+5,Hoja2!$A$4:$F$116,6))/IF(D80="M",VLOOKUP(H80,Hoja2!$A$4:$F$116,5),VLOOKUP(H80,Hoja2!$A$4:$F$116,6))))</f>
        <v>0</v>
      </c>
      <c r="S80">
        <f>IF(D80="M",VLOOKUP(Hoja1!C80+5,Hoja2!$A$4:$F$116,6),VLOOKUP(Hoja1!C80+5,Hoja2!$A$4:$F$116,5))/IF(D80="M",VLOOKUP(Hoja1!C80,Hoja2!$A$4:$F$116,6),VLOOKUP(Hoja1!C80,Hoja2!$A$4:$F$116,5))</f>
        <v>0.9950836113808877</v>
      </c>
      <c r="T80" s="8">
        <f>IF(K80=0,0,(VLOOKUP(Hoja1!K80+5,Hoja2!$A$4:$F$116,5)/VLOOKUP(Hoja1!K80,Hoja2!$A$4:$F$116,5)))</f>
        <v>0</v>
      </c>
      <c r="U80" s="8">
        <f>IF(N80=0,0,(VLOOKUP(Hoja1!N80+5,Hoja2!$A$4:$F$116,5)/VLOOKUP(Hoja1!N80,Hoja2!$A$4:$F$116,5)))</f>
        <v>0</v>
      </c>
      <c r="V80" s="8">
        <f>IF(Q80=0,0,(VLOOKUP(Hoja1!Q80+5,Hoja2!$A$4:$F$116,5)/VLOOKUP(Hoja1!Q80,Hoja2!$A$4:$F$116,5)))</f>
        <v>0</v>
      </c>
      <c r="W80" s="8">
        <f t="shared" si="22"/>
        <v>0</v>
      </c>
      <c r="X80" s="15">
        <f t="shared" si="23"/>
        <v>0</v>
      </c>
    </row>
    <row r="81" spans="1:24" ht="12.75">
      <c r="A81" s="4">
        <f t="shared" si="16"/>
        <v>79</v>
      </c>
      <c r="B81" s="3">
        <v>24825</v>
      </c>
      <c r="C81" s="10">
        <f t="shared" si="17"/>
        <v>45.03764544832307</v>
      </c>
      <c r="D81" s="1" t="s">
        <v>2</v>
      </c>
      <c r="E81" s="1" t="s">
        <v>0</v>
      </c>
      <c r="F81" s="3">
        <v>36586</v>
      </c>
      <c r="G81" s="3">
        <v>24503</v>
      </c>
      <c r="H81" s="10">
        <f t="shared" si="18"/>
        <v>45.9192334017796</v>
      </c>
      <c r="I81" s="3">
        <v>36547</v>
      </c>
      <c r="J81" s="10">
        <f t="shared" si="24"/>
        <v>12.944558521560575</v>
      </c>
      <c r="K81" s="10">
        <f t="shared" si="19"/>
        <v>12.944558521560575</v>
      </c>
      <c r="L81" s="3">
        <v>39558</v>
      </c>
      <c r="M81" s="10">
        <f t="shared" si="14"/>
        <v>4.700889801505818</v>
      </c>
      <c r="N81" s="10">
        <f t="shared" si="20"/>
        <v>4.700889801505818</v>
      </c>
      <c r="O81" s="2"/>
      <c r="P81" s="10">
        <f t="shared" si="15"/>
        <v>0</v>
      </c>
      <c r="Q81" s="10">
        <f t="shared" si="21"/>
        <v>0</v>
      </c>
      <c r="R81">
        <f>IF(H81=0,0,(IF(D81="M",VLOOKUP(Hoja1!C81,Hoja2!$A$4:$F$116,6),VLOOKUP(Hoja1!C81,Hoja2!$A$4:$F$116,5))-IF(D81="M",VLOOKUP(Hoja1!C81+5,Hoja2!$A$4:$F$116,6),VLOOKUP(Hoja1!C81+5,Hoja2!$A$4:$F$116,5)))/IF(D81="M",VLOOKUP(Hoja1!C81,Hoja2!$A$4:$F$116,6),VLOOKUP(Hoja1!C81,Hoja2!$A$4:$F$116,5))*(IF(D81="M",VLOOKUP(H81+5,Hoja2!$A$4:$F$116,5),VLOOKUP(H81+5,Hoja2!$A$4:$F$116,6))/IF(D81="M",VLOOKUP(H81,Hoja2!$A$4:$F$116,5),VLOOKUP(H81,Hoja2!$A$4:$F$116,6))))</f>
        <v>0.015144384889367087</v>
      </c>
      <c r="S81">
        <f>IF(D81="M",VLOOKUP(Hoja1!C81+5,Hoja2!$A$4:$F$116,6),VLOOKUP(Hoja1!C81+5,Hoja2!$A$4:$F$116,5))/IF(D81="M",VLOOKUP(Hoja1!C81,Hoja2!$A$4:$F$116,6),VLOOKUP(Hoja1!C81,Hoja2!$A$4:$F$116,5))</f>
        <v>0.9847127864981885</v>
      </c>
      <c r="T81" s="8">
        <f>IF(K81=0,0,(VLOOKUP(Hoja1!K81+5,Hoja2!$A$4:$F$116,5)/VLOOKUP(Hoja1!K81,Hoja2!$A$4:$F$116,5)))</f>
        <v>0.9980065469729559</v>
      </c>
      <c r="U81" s="8">
        <f>IF(N81=0,0,(VLOOKUP(Hoja1!N81+5,Hoja2!$A$4:$F$116,5)/VLOOKUP(Hoja1!N81,Hoja2!$A$4:$F$116,5)))</f>
        <v>0.9990633491542731</v>
      </c>
      <c r="V81" s="8">
        <f>IF(Q81=0,0,(VLOOKUP(Hoja1!Q81+5,Hoja2!$A$4:$F$116,5)/VLOOKUP(Hoja1!Q81,Hoja2!$A$4:$F$116,5)))</f>
        <v>0</v>
      </c>
      <c r="W81" s="8">
        <f t="shared" si="22"/>
        <v>0.03052963388013747</v>
      </c>
      <c r="X81" s="15">
        <f t="shared" si="23"/>
        <v>0.015287184957993269</v>
      </c>
    </row>
    <row r="82" spans="1:24" ht="12.75">
      <c r="A82" s="4">
        <f t="shared" si="16"/>
        <v>80</v>
      </c>
      <c r="B82" s="3">
        <v>25985</v>
      </c>
      <c r="C82" s="10">
        <f t="shared" si="17"/>
        <v>41.86173853524983</v>
      </c>
      <c r="D82" s="1" t="s">
        <v>1</v>
      </c>
      <c r="E82" s="1" t="s">
        <v>4</v>
      </c>
      <c r="F82" s="3">
        <v>36586</v>
      </c>
      <c r="G82" s="2"/>
      <c r="H82" s="10"/>
      <c r="I82" s="2"/>
      <c r="J82" s="10">
        <f t="shared" si="24"/>
        <v>0</v>
      </c>
      <c r="K82" s="10">
        <f t="shared" si="19"/>
        <v>0</v>
      </c>
      <c r="L82" s="2"/>
      <c r="M82" s="10">
        <f t="shared" si="14"/>
        <v>0</v>
      </c>
      <c r="N82" s="10">
        <f t="shared" si="20"/>
        <v>0</v>
      </c>
      <c r="O82" s="2"/>
      <c r="P82" s="10">
        <f t="shared" si="15"/>
        <v>0</v>
      </c>
      <c r="Q82" s="10">
        <f t="shared" si="21"/>
        <v>0</v>
      </c>
      <c r="R82">
        <f>IF(H82=0,0,(IF(D82="M",VLOOKUP(Hoja1!C82,Hoja2!$A$4:$F$116,6),VLOOKUP(Hoja1!C82,Hoja2!$A$4:$F$116,5))-IF(D82="M",VLOOKUP(Hoja1!C82+5,Hoja2!$A$4:$F$116,6),VLOOKUP(Hoja1!C82+5,Hoja2!$A$4:$F$116,5)))/IF(D82="M",VLOOKUP(Hoja1!C82,Hoja2!$A$4:$F$116,6),VLOOKUP(Hoja1!C82,Hoja2!$A$4:$F$116,5))*(IF(D82="M",VLOOKUP(H82+5,Hoja2!$A$4:$F$116,5),VLOOKUP(H82+5,Hoja2!$A$4:$F$116,6))/IF(D82="M",VLOOKUP(H82,Hoja2!$A$4:$F$116,5),VLOOKUP(H82,Hoja2!$A$4:$F$116,6))))</f>
        <v>0</v>
      </c>
      <c r="S82">
        <f>IF(D82="M",VLOOKUP(Hoja1!C82+5,Hoja2!$A$4:$F$116,6),VLOOKUP(Hoja1!C82+5,Hoja2!$A$4:$F$116,5))/IF(D82="M",VLOOKUP(Hoja1!C82,Hoja2!$A$4:$F$116,6),VLOOKUP(Hoja1!C82,Hoja2!$A$4:$F$116,5))</f>
        <v>0.993217408671995</v>
      </c>
      <c r="T82" s="8">
        <f>IF(K82=0,0,(VLOOKUP(Hoja1!K82+5,Hoja2!$A$4:$F$116,5)/VLOOKUP(Hoja1!K82,Hoja2!$A$4:$F$116,5)))</f>
        <v>0</v>
      </c>
      <c r="U82" s="8">
        <f>IF(N82=0,0,(VLOOKUP(Hoja1!N82+5,Hoja2!$A$4:$F$116,5)/VLOOKUP(Hoja1!N82,Hoja2!$A$4:$F$116,5)))</f>
        <v>0</v>
      </c>
      <c r="V82" s="8">
        <f>IF(Q82=0,0,(VLOOKUP(Hoja1!Q82+5,Hoja2!$A$4:$F$116,5)/VLOOKUP(Hoja1!Q82,Hoja2!$A$4:$F$116,5)))</f>
        <v>0</v>
      </c>
      <c r="W82" s="8">
        <f t="shared" si="22"/>
        <v>0</v>
      </c>
      <c r="X82" s="15">
        <f t="shared" si="23"/>
        <v>0</v>
      </c>
    </row>
    <row r="83" spans="1:24" ht="12.75">
      <c r="A83" s="4">
        <f t="shared" si="16"/>
        <v>81</v>
      </c>
      <c r="B83" s="3">
        <v>27732</v>
      </c>
      <c r="C83" s="10">
        <f t="shared" si="17"/>
        <v>37.07871321013005</v>
      </c>
      <c r="D83" s="1" t="s">
        <v>1</v>
      </c>
      <c r="E83" s="1" t="s">
        <v>4</v>
      </c>
      <c r="F83" s="3">
        <v>36586</v>
      </c>
      <c r="G83" s="2"/>
      <c r="H83" s="10"/>
      <c r="I83" s="2"/>
      <c r="J83" s="10">
        <f t="shared" si="24"/>
        <v>0</v>
      </c>
      <c r="K83" s="10">
        <f t="shared" si="19"/>
        <v>0</v>
      </c>
      <c r="L83" s="2"/>
      <c r="M83" s="10">
        <f t="shared" si="14"/>
        <v>0</v>
      </c>
      <c r="N83" s="10">
        <f t="shared" si="20"/>
        <v>0</v>
      </c>
      <c r="O83" s="2"/>
      <c r="P83" s="10">
        <f t="shared" si="15"/>
        <v>0</v>
      </c>
      <c r="Q83" s="10">
        <f t="shared" si="21"/>
        <v>0</v>
      </c>
      <c r="R83">
        <f>IF(H83=0,0,(IF(D83="M",VLOOKUP(Hoja1!C83,Hoja2!$A$4:$F$116,6),VLOOKUP(Hoja1!C83,Hoja2!$A$4:$F$116,5))-IF(D83="M",VLOOKUP(Hoja1!C83+5,Hoja2!$A$4:$F$116,6),VLOOKUP(Hoja1!C83+5,Hoja2!$A$4:$F$116,5)))/IF(D83="M",VLOOKUP(Hoja1!C83,Hoja2!$A$4:$F$116,6),VLOOKUP(Hoja1!C83,Hoja2!$A$4:$F$116,5))*(IF(D83="M",VLOOKUP(H83+5,Hoja2!$A$4:$F$116,5),VLOOKUP(H83+5,Hoja2!$A$4:$F$116,6))/IF(D83="M",VLOOKUP(H83,Hoja2!$A$4:$F$116,5),VLOOKUP(H83,Hoja2!$A$4:$F$116,6))))</f>
        <v>0</v>
      </c>
      <c r="S83">
        <f>IF(D83="M",VLOOKUP(Hoja1!C83+5,Hoja2!$A$4:$F$116,6),VLOOKUP(Hoja1!C83+5,Hoja2!$A$4:$F$116,5))/IF(D83="M",VLOOKUP(Hoja1!C83,Hoja2!$A$4:$F$116,6),VLOOKUP(Hoja1!C83,Hoja2!$A$4:$F$116,5))</f>
        <v>0.9956913726932318</v>
      </c>
      <c r="T83" s="8">
        <f>IF(K83=0,0,(VLOOKUP(Hoja1!K83+5,Hoja2!$A$4:$F$116,5)/VLOOKUP(Hoja1!K83,Hoja2!$A$4:$F$116,5)))</f>
        <v>0</v>
      </c>
      <c r="U83" s="8">
        <f>IF(N83=0,0,(VLOOKUP(Hoja1!N83+5,Hoja2!$A$4:$F$116,5)/VLOOKUP(Hoja1!N83,Hoja2!$A$4:$F$116,5)))</f>
        <v>0</v>
      </c>
      <c r="V83" s="8">
        <f>IF(Q83=0,0,(VLOOKUP(Hoja1!Q83+5,Hoja2!$A$4:$F$116,5)/VLOOKUP(Hoja1!Q83,Hoja2!$A$4:$F$116,5)))</f>
        <v>0</v>
      </c>
      <c r="W83" s="8">
        <f t="shared" si="22"/>
        <v>0</v>
      </c>
      <c r="X83" s="15">
        <f t="shared" si="23"/>
        <v>0</v>
      </c>
    </row>
    <row r="84" spans="1:24" ht="12.75">
      <c r="A84" s="4">
        <f t="shared" si="16"/>
        <v>82</v>
      </c>
      <c r="B84" s="3">
        <v>25803</v>
      </c>
      <c r="C84" s="10">
        <f t="shared" si="17"/>
        <v>42.36002737850787</v>
      </c>
      <c r="D84" s="1" t="s">
        <v>1</v>
      </c>
      <c r="E84" s="1" t="s">
        <v>4</v>
      </c>
      <c r="F84" s="3">
        <v>36586</v>
      </c>
      <c r="G84" s="2"/>
      <c r="H84" s="10"/>
      <c r="I84" s="2"/>
      <c r="J84" s="10">
        <f t="shared" si="24"/>
        <v>0</v>
      </c>
      <c r="K84" s="10">
        <f t="shared" si="19"/>
        <v>0</v>
      </c>
      <c r="L84" s="2"/>
      <c r="M84" s="10">
        <f t="shared" si="14"/>
        <v>0</v>
      </c>
      <c r="N84" s="10">
        <f t="shared" si="20"/>
        <v>0</v>
      </c>
      <c r="O84" s="2"/>
      <c r="P84" s="10">
        <f t="shared" si="15"/>
        <v>0</v>
      </c>
      <c r="Q84" s="10">
        <f t="shared" si="21"/>
        <v>0</v>
      </c>
      <c r="R84">
        <f>IF(H84=0,0,(IF(D84="M",VLOOKUP(Hoja1!C84,Hoja2!$A$4:$F$116,6),VLOOKUP(Hoja1!C84,Hoja2!$A$4:$F$116,5))-IF(D84="M",VLOOKUP(Hoja1!C84+5,Hoja2!$A$4:$F$116,6),VLOOKUP(Hoja1!C84+5,Hoja2!$A$4:$F$116,5)))/IF(D84="M",VLOOKUP(Hoja1!C84,Hoja2!$A$4:$F$116,6),VLOOKUP(Hoja1!C84,Hoja2!$A$4:$F$116,5))*(IF(D84="M",VLOOKUP(H84+5,Hoja2!$A$4:$F$116,5),VLOOKUP(H84+5,Hoja2!$A$4:$F$116,6))/IF(D84="M",VLOOKUP(H84,Hoja2!$A$4:$F$116,5),VLOOKUP(H84,Hoja2!$A$4:$F$116,6))))</f>
        <v>0</v>
      </c>
      <c r="S84">
        <f>IF(D84="M",VLOOKUP(Hoja1!C84+5,Hoja2!$A$4:$F$116,6),VLOOKUP(Hoja1!C84+5,Hoja2!$A$4:$F$116,5))/IF(D84="M",VLOOKUP(Hoja1!C84,Hoja2!$A$4:$F$116,6),VLOOKUP(Hoja1!C84,Hoja2!$A$4:$F$116,5))</f>
        <v>0.9926307551088486</v>
      </c>
      <c r="T84" s="8">
        <f>IF(K84=0,0,(VLOOKUP(Hoja1!K84+5,Hoja2!$A$4:$F$116,5)/VLOOKUP(Hoja1!K84,Hoja2!$A$4:$F$116,5)))</f>
        <v>0</v>
      </c>
      <c r="U84" s="8">
        <f>IF(N84=0,0,(VLOOKUP(Hoja1!N84+5,Hoja2!$A$4:$F$116,5)/VLOOKUP(Hoja1!N84,Hoja2!$A$4:$F$116,5)))</f>
        <v>0</v>
      </c>
      <c r="V84" s="8">
        <f>IF(Q84=0,0,(VLOOKUP(Hoja1!Q84+5,Hoja2!$A$4:$F$116,5)/VLOOKUP(Hoja1!Q84,Hoja2!$A$4:$F$116,5)))</f>
        <v>0</v>
      </c>
      <c r="W84" s="8">
        <f t="shared" si="22"/>
        <v>0</v>
      </c>
      <c r="X84" s="15">
        <f t="shared" si="23"/>
        <v>0</v>
      </c>
    </row>
    <row r="85" spans="1:24" ht="12.75">
      <c r="A85" s="4">
        <f t="shared" si="16"/>
        <v>83</v>
      </c>
      <c r="B85" s="3">
        <v>27189</v>
      </c>
      <c r="C85" s="10">
        <f t="shared" si="17"/>
        <v>38.56536618754278</v>
      </c>
      <c r="D85" s="1" t="s">
        <v>1</v>
      </c>
      <c r="E85" s="1" t="s">
        <v>4</v>
      </c>
      <c r="F85" s="3">
        <v>36586</v>
      </c>
      <c r="G85" s="2"/>
      <c r="H85" s="10"/>
      <c r="I85" s="3">
        <v>39604</v>
      </c>
      <c r="J85" s="10">
        <f t="shared" si="24"/>
        <v>4.574948665297741</v>
      </c>
      <c r="K85" s="10">
        <f t="shared" si="19"/>
        <v>4.574948665297741</v>
      </c>
      <c r="L85" s="2"/>
      <c r="M85" s="10">
        <f t="shared" si="14"/>
        <v>0</v>
      </c>
      <c r="N85" s="10">
        <f t="shared" si="20"/>
        <v>0</v>
      </c>
      <c r="O85" s="2"/>
      <c r="P85" s="10">
        <f t="shared" si="15"/>
        <v>0</v>
      </c>
      <c r="Q85" s="10">
        <f t="shared" si="21"/>
        <v>0</v>
      </c>
      <c r="R85">
        <f>IF(H85=0,0,(IF(D85="M",VLOOKUP(Hoja1!C85,Hoja2!$A$4:$F$116,6),VLOOKUP(Hoja1!C85,Hoja2!$A$4:$F$116,5))-IF(D85="M",VLOOKUP(Hoja1!C85+5,Hoja2!$A$4:$F$116,6),VLOOKUP(Hoja1!C85+5,Hoja2!$A$4:$F$116,5)))/IF(D85="M",VLOOKUP(Hoja1!C85,Hoja2!$A$4:$F$116,6),VLOOKUP(Hoja1!C85,Hoja2!$A$4:$F$116,5))*(IF(D85="M",VLOOKUP(H85+5,Hoja2!$A$4:$F$116,5),VLOOKUP(H85+5,Hoja2!$A$4:$F$116,6))/IF(D85="M",VLOOKUP(H85,Hoja2!$A$4:$F$116,5),VLOOKUP(H85,Hoja2!$A$4:$F$116,6))))</f>
        <v>0</v>
      </c>
      <c r="S85">
        <f>IF(D85="M",VLOOKUP(Hoja1!C85+5,Hoja2!$A$4:$F$116,6),VLOOKUP(Hoja1!C85+5,Hoja2!$A$4:$F$116,5))/IF(D85="M",VLOOKUP(Hoja1!C85,Hoja2!$A$4:$F$116,6),VLOOKUP(Hoja1!C85,Hoja2!$A$4:$F$116,5))</f>
        <v>0.9950836113808877</v>
      </c>
      <c r="T85" s="8">
        <f>IF(K85=0,0,(VLOOKUP(Hoja1!K85+5,Hoja2!$A$4:$F$116,5)/VLOOKUP(Hoja1!K85,Hoja2!$A$4:$F$116,5)))</f>
        <v>0.9990633491542731</v>
      </c>
      <c r="U85" s="8">
        <f>IF(N85=0,0,(VLOOKUP(Hoja1!N85+5,Hoja2!$A$4:$F$116,5)/VLOOKUP(Hoja1!N85,Hoja2!$A$4:$F$116,5)))</f>
        <v>0</v>
      </c>
      <c r="V85" s="8">
        <f>IF(Q85=0,0,(VLOOKUP(Hoja1!Q85+5,Hoja2!$A$4:$F$116,5)/VLOOKUP(Hoja1!Q85,Hoja2!$A$4:$F$116,5)))</f>
        <v>0</v>
      </c>
      <c r="W85" s="8">
        <f t="shared" si="22"/>
        <v>0.004911783679554241</v>
      </c>
      <c r="X85" s="15">
        <f t="shared" si="23"/>
        <v>0.004911783679554241</v>
      </c>
    </row>
    <row r="86" spans="1:24" ht="12.75">
      <c r="A86" s="4">
        <f t="shared" si="16"/>
        <v>84</v>
      </c>
      <c r="B86" s="3">
        <v>25491</v>
      </c>
      <c r="C86" s="10">
        <f t="shared" si="17"/>
        <v>43.214236824093085</v>
      </c>
      <c r="D86" s="1" t="s">
        <v>1</v>
      </c>
      <c r="E86" s="1" t="s">
        <v>0</v>
      </c>
      <c r="F86" s="3">
        <v>36586</v>
      </c>
      <c r="G86" s="3">
        <v>23027</v>
      </c>
      <c r="H86" s="10">
        <f t="shared" si="18"/>
        <v>49.960301163586585</v>
      </c>
      <c r="I86" s="3">
        <v>38590</v>
      </c>
      <c r="J86" s="10">
        <f t="shared" si="24"/>
        <v>7.351129363449692</v>
      </c>
      <c r="K86" s="10">
        <f t="shared" si="19"/>
        <v>7.351129363449692</v>
      </c>
      <c r="L86" s="2"/>
      <c r="M86" s="10">
        <f t="shared" si="14"/>
        <v>0</v>
      </c>
      <c r="N86" s="10">
        <f t="shared" si="20"/>
        <v>0</v>
      </c>
      <c r="O86" s="2"/>
      <c r="P86" s="10">
        <f t="shared" si="15"/>
        <v>0</v>
      </c>
      <c r="Q86" s="10">
        <f t="shared" si="21"/>
        <v>0</v>
      </c>
      <c r="R86">
        <f>IF(H86=0,0,(IF(D86="M",VLOOKUP(Hoja1!C86,Hoja2!$A$4:$F$116,6),VLOOKUP(Hoja1!C86,Hoja2!$A$4:$F$116,5))-IF(D86="M",VLOOKUP(Hoja1!C86+5,Hoja2!$A$4:$F$116,6),VLOOKUP(Hoja1!C86+5,Hoja2!$A$4:$F$116,5)))/IF(D86="M",VLOOKUP(Hoja1!C86,Hoja2!$A$4:$F$116,6),VLOOKUP(Hoja1!C86,Hoja2!$A$4:$F$116,5))*(IF(D86="M",VLOOKUP(H86+5,Hoja2!$A$4:$F$116,5),VLOOKUP(H86+5,Hoja2!$A$4:$F$116,6))/IF(D86="M",VLOOKUP(H86,Hoja2!$A$4:$F$116,5),VLOOKUP(H86,Hoja2!$A$4:$F$116,6))))</f>
        <v>0.007781034924448245</v>
      </c>
      <c r="S86">
        <f>IF(D86="M",VLOOKUP(Hoja1!C86+5,Hoja2!$A$4:$F$116,6),VLOOKUP(Hoja1!C86+5,Hoja2!$A$4:$F$116,5))/IF(D86="M",VLOOKUP(Hoja1!C86,Hoja2!$A$4:$F$116,6),VLOOKUP(Hoja1!C86,Hoja2!$A$4:$F$116,5))</f>
        <v>0.9920354245279818</v>
      </c>
      <c r="T86" s="8">
        <f>IF(K86=0,0,(VLOOKUP(Hoja1!K86+5,Hoja2!$A$4:$F$116,5)/VLOOKUP(Hoja1!K86,Hoja2!$A$4:$F$116,5)))</f>
        <v>0.9991572838622513</v>
      </c>
      <c r="U86" s="8">
        <f>IF(N86=0,0,(VLOOKUP(Hoja1!N86+5,Hoja2!$A$4:$F$116,5)/VLOOKUP(Hoja1!N86,Hoja2!$A$4:$F$116,5)))</f>
        <v>0</v>
      </c>
      <c r="V86" s="8">
        <f>IF(Q86=0,0,(VLOOKUP(Hoja1!Q86+5,Hoja2!$A$4:$F$116,5)/VLOOKUP(Hoja1!Q86,Hoja2!$A$4:$F$116,5)))</f>
        <v>0</v>
      </c>
      <c r="W86" s="8">
        <f t="shared" si="22"/>
        <v>0.007957863595737644</v>
      </c>
      <c r="X86" s="15">
        <f t="shared" si="23"/>
        <v>0.007957863595737644</v>
      </c>
    </row>
    <row r="87" spans="1:24" ht="12.75">
      <c r="A87" s="4">
        <f t="shared" si="16"/>
        <v>85</v>
      </c>
      <c r="B87" s="3">
        <v>27340</v>
      </c>
      <c r="C87" s="10">
        <f t="shared" si="17"/>
        <v>38.15195071868583</v>
      </c>
      <c r="D87" s="1" t="s">
        <v>2</v>
      </c>
      <c r="E87" s="1" t="s">
        <v>4</v>
      </c>
      <c r="F87" s="3">
        <v>36586</v>
      </c>
      <c r="G87" s="2"/>
      <c r="H87" s="10"/>
      <c r="I87" s="2"/>
      <c r="J87" s="10">
        <f t="shared" si="24"/>
        <v>0</v>
      </c>
      <c r="K87" s="10">
        <f t="shared" si="19"/>
        <v>0</v>
      </c>
      <c r="L87" s="2"/>
      <c r="M87" s="10">
        <f t="shared" si="14"/>
        <v>0</v>
      </c>
      <c r="N87" s="10">
        <f t="shared" si="20"/>
        <v>0</v>
      </c>
      <c r="O87" s="2"/>
      <c r="P87" s="10">
        <f t="shared" si="15"/>
        <v>0</v>
      </c>
      <c r="Q87" s="10">
        <f t="shared" si="21"/>
        <v>0</v>
      </c>
      <c r="R87">
        <f>IF(H87=0,0,(IF(D87="M",VLOOKUP(Hoja1!C87,Hoja2!$A$4:$F$116,6),VLOOKUP(Hoja1!C87,Hoja2!$A$4:$F$116,5))-IF(D87="M",VLOOKUP(Hoja1!C87+5,Hoja2!$A$4:$F$116,6),VLOOKUP(Hoja1!C87+5,Hoja2!$A$4:$F$116,5)))/IF(D87="M",VLOOKUP(Hoja1!C87,Hoja2!$A$4:$F$116,6),VLOOKUP(Hoja1!C87,Hoja2!$A$4:$F$116,5))*(IF(D87="M",VLOOKUP(H87+5,Hoja2!$A$4:$F$116,5),VLOOKUP(H87+5,Hoja2!$A$4:$F$116,6))/IF(D87="M",VLOOKUP(H87,Hoja2!$A$4:$F$116,5),VLOOKUP(H87,Hoja2!$A$4:$F$116,6))))</f>
        <v>0</v>
      </c>
      <c r="S87">
        <f>IF(D87="M",VLOOKUP(Hoja1!C87+5,Hoja2!$A$4:$F$116,6),VLOOKUP(Hoja1!C87+5,Hoja2!$A$4:$F$116,5))/IF(D87="M",VLOOKUP(Hoja1!C87,Hoja2!$A$4:$F$116,6),VLOOKUP(Hoja1!C87,Hoja2!$A$4:$F$116,5))</f>
        <v>0.9929468926084317</v>
      </c>
      <c r="T87" s="8">
        <f>IF(K87=0,0,(VLOOKUP(Hoja1!K87+5,Hoja2!$A$4:$F$116,5)/VLOOKUP(Hoja1!K87,Hoja2!$A$4:$F$116,5)))</f>
        <v>0</v>
      </c>
      <c r="U87" s="8">
        <f>IF(N87=0,0,(VLOOKUP(Hoja1!N87+5,Hoja2!$A$4:$F$116,5)/VLOOKUP(Hoja1!N87,Hoja2!$A$4:$F$116,5)))</f>
        <v>0</v>
      </c>
      <c r="V87" s="8">
        <f>IF(Q87=0,0,(VLOOKUP(Hoja1!Q87+5,Hoja2!$A$4:$F$116,5)/VLOOKUP(Hoja1!Q87,Hoja2!$A$4:$F$116,5)))</f>
        <v>0</v>
      </c>
      <c r="W87" s="8">
        <f t="shared" si="22"/>
        <v>0</v>
      </c>
      <c r="X87" s="15">
        <f t="shared" si="23"/>
        <v>0</v>
      </c>
    </row>
    <row r="88" spans="1:24" ht="12.75">
      <c r="A88" s="4">
        <f t="shared" si="16"/>
        <v>86</v>
      </c>
      <c r="B88" s="3">
        <v>27245</v>
      </c>
      <c r="C88" s="10">
        <f t="shared" si="17"/>
        <v>38.41204654346338</v>
      </c>
      <c r="D88" s="1" t="s">
        <v>1</v>
      </c>
      <c r="E88" s="1" t="s">
        <v>4</v>
      </c>
      <c r="F88" s="3">
        <v>36586</v>
      </c>
      <c r="G88" s="2"/>
      <c r="H88" s="10"/>
      <c r="I88" s="3">
        <v>37708</v>
      </c>
      <c r="J88" s="10">
        <f t="shared" si="24"/>
        <v>9.765913757700206</v>
      </c>
      <c r="K88" s="10">
        <f t="shared" si="19"/>
        <v>9.765913757700206</v>
      </c>
      <c r="L88" s="3">
        <v>39153</v>
      </c>
      <c r="M88" s="10">
        <f t="shared" si="14"/>
        <v>5.809719370294319</v>
      </c>
      <c r="N88" s="10">
        <f t="shared" si="20"/>
        <v>5.809719370294319</v>
      </c>
      <c r="O88" s="3">
        <v>39153</v>
      </c>
      <c r="P88" s="10">
        <f t="shared" si="15"/>
        <v>5.809719370294319</v>
      </c>
      <c r="Q88" s="10">
        <f t="shared" si="21"/>
        <v>5.809719370294319</v>
      </c>
      <c r="R88">
        <f>IF(H88=0,0,(IF(D88="M",VLOOKUP(Hoja1!C88,Hoja2!$A$4:$F$116,6),VLOOKUP(Hoja1!C88,Hoja2!$A$4:$F$116,5))-IF(D88="M",VLOOKUP(Hoja1!C88+5,Hoja2!$A$4:$F$116,6),VLOOKUP(Hoja1!C88+5,Hoja2!$A$4:$F$116,5)))/IF(D88="M",VLOOKUP(Hoja1!C88,Hoja2!$A$4:$F$116,6),VLOOKUP(Hoja1!C88,Hoja2!$A$4:$F$116,5))*(IF(D88="M",VLOOKUP(H88+5,Hoja2!$A$4:$F$116,5),VLOOKUP(H88+5,Hoja2!$A$4:$F$116,6))/IF(D88="M",VLOOKUP(H88,Hoja2!$A$4:$F$116,5),VLOOKUP(H88,Hoja2!$A$4:$F$116,6))))</f>
        <v>0</v>
      </c>
      <c r="S88">
        <f>IF(D88="M",VLOOKUP(Hoja1!C88+5,Hoja2!$A$4:$F$116,6),VLOOKUP(Hoja1!C88+5,Hoja2!$A$4:$F$116,5))/IF(D88="M",VLOOKUP(Hoja1!C88,Hoja2!$A$4:$F$116,6),VLOOKUP(Hoja1!C88,Hoja2!$A$4:$F$116,5))</f>
        <v>0.9950836113808877</v>
      </c>
      <c r="T88" s="8">
        <f>IF(K88=0,0,(VLOOKUP(Hoja1!K88+5,Hoja2!$A$4:$F$116,5)/VLOOKUP(Hoja1!K88,Hoja2!$A$4:$F$116,5)))</f>
        <v>0.9989554306333893</v>
      </c>
      <c r="U88" s="8">
        <f>IF(N88=0,0,(VLOOKUP(Hoja1!N88+5,Hoja2!$A$4:$F$116,5)/VLOOKUP(Hoja1!N88,Hoja2!$A$4:$F$116,5)))</f>
        <v>0.9991402951914227</v>
      </c>
      <c r="V88" s="8">
        <f>IF(Q88=0,0,(VLOOKUP(Hoja1!Q88+5,Hoja2!$A$4:$F$116,5)/VLOOKUP(Hoja1!Q88,Hoja2!$A$4:$F$116,5)))</f>
        <v>0.9991402951914227</v>
      </c>
      <c r="W88" s="8">
        <f t="shared" si="22"/>
        <v>0.014735577062517515</v>
      </c>
      <c r="X88" s="15">
        <f t="shared" si="23"/>
        <v>0.0049163886153166395</v>
      </c>
    </row>
    <row r="89" spans="1:24" ht="12.75">
      <c r="A89" s="4">
        <f t="shared" si="16"/>
        <v>87</v>
      </c>
      <c r="B89" s="3">
        <v>26561</v>
      </c>
      <c r="C89" s="10">
        <f t="shared" si="17"/>
        <v>40.284736481861735</v>
      </c>
      <c r="D89" s="1" t="s">
        <v>1</v>
      </c>
      <c r="E89" s="1" t="s">
        <v>0</v>
      </c>
      <c r="F89" s="3">
        <v>36586</v>
      </c>
      <c r="G89" s="3">
        <v>23733</v>
      </c>
      <c r="H89" s="10">
        <f t="shared" si="18"/>
        <v>48.02737850787132</v>
      </c>
      <c r="I89" s="3">
        <v>37358</v>
      </c>
      <c r="J89" s="10">
        <f t="shared" si="24"/>
        <v>10.72416153319644</v>
      </c>
      <c r="K89" s="10">
        <f t="shared" si="19"/>
        <v>10.72416153319644</v>
      </c>
      <c r="L89" s="3">
        <v>38054</v>
      </c>
      <c r="M89" s="10">
        <f t="shared" si="14"/>
        <v>8.818617385352498</v>
      </c>
      <c r="N89" s="10">
        <f t="shared" si="20"/>
        <v>8.818617385352498</v>
      </c>
      <c r="O89" s="2"/>
      <c r="P89" s="10">
        <f t="shared" si="15"/>
        <v>0</v>
      </c>
      <c r="Q89" s="10">
        <f t="shared" si="21"/>
        <v>0</v>
      </c>
      <c r="R89">
        <f>IF(H89=0,0,(IF(D89="M",VLOOKUP(Hoja1!C89,Hoja2!$A$4:$F$116,6),VLOOKUP(Hoja1!C89,Hoja2!$A$4:$F$116,5))-IF(D89="M",VLOOKUP(Hoja1!C89+5,Hoja2!$A$4:$F$116,6),VLOOKUP(Hoja1!C89+5,Hoja2!$A$4:$F$116,5)))/IF(D89="M",VLOOKUP(Hoja1!C89,Hoja2!$A$4:$F$116,6),VLOOKUP(Hoja1!C89,Hoja2!$A$4:$F$116,5))*(IF(D89="M",VLOOKUP(H89+5,Hoja2!$A$4:$F$116,5),VLOOKUP(H89+5,Hoja2!$A$4:$F$116,6))/IF(D89="M",VLOOKUP(H89,Hoja2!$A$4:$F$116,5),VLOOKUP(H89,Hoja2!$A$4:$F$116,6))))</f>
        <v>0.006048616697947644</v>
      </c>
      <c r="S89">
        <f>IF(D89="M",VLOOKUP(Hoja1!C89+5,Hoja2!$A$4:$F$116,6),VLOOKUP(Hoja1!C89+5,Hoja2!$A$4:$F$116,5))/IF(D89="M",VLOOKUP(Hoja1!C89,Hoja2!$A$4:$F$116,6),VLOOKUP(Hoja1!C89,Hoja2!$A$4:$F$116,5))</f>
        <v>0.9938222441254968</v>
      </c>
      <c r="T89" s="8">
        <f>IF(K89=0,0,(VLOOKUP(Hoja1!K89+5,Hoja2!$A$4:$F$116,5)/VLOOKUP(Hoja1!K89,Hoja2!$A$4:$F$116,5)))</f>
        <v>0.9987356254896322</v>
      </c>
      <c r="U89" s="8">
        <f>IF(N89=0,0,(VLOOKUP(Hoja1!N89+5,Hoja2!$A$4:$F$116,5)/VLOOKUP(Hoja1!N89,Hoja2!$A$4:$F$116,5)))</f>
        <v>0.9990903292767259</v>
      </c>
      <c r="V89" s="8">
        <f>IF(Q89=0,0,(VLOOKUP(Hoja1!Q89+5,Hoja2!$A$4:$F$116,5)/VLOOKUP(Hoja1!Q89,Hoja2!$A$4:$F$116,5)))</f>
        <v>0</v>
      </c>
      <c r="W89" s="8">
        <f t="shared" si="22"/>
        <v>0.012342081028292831</v>
      </c>
      <c r="X89" s="15">
        <f t="shared" si="23"/>
        <v>0.006177748769067855</v>
      </c>
    </row>
    <row r="90" spans="1:24" ht="12.75">
      <c r="A90" s="4">
        <f t="shared" si="16"/>
        <v>88</v>
      </c>
      <c r="B90" s="3">
        <v>26314</v>
      </c>
      <c r="C90" s="10">
        <f t="shared" si="17"/>
        <v>40.96098562628337</v>
      </c>
      <c r="D90" s="1" t="s">
        <v>2</v>
      </c>
      <c r="E90" s="1" t="s">
        <v>0</v>
      </c>
      <c r="F90" s="3">
        <v>36586</v>
      </c>
      <c r="G90" s="3">
        <v>26459</v>
      </c>
      <c r="H90" s="10">
        <f t="shared" si="18"/>
        <v>40.563997262149215</v>
      </c>
      <c r="I90" s="3">
        <v>38466</v>
      </c>
      <c r="J90" s="10">
        <f t="shared" si="24"/>
        <v>7.690622861054073</v>
      </c>
      <c r="K90" s="10">
        <f t="shared" si="19"/>
        <v>7.690622861054073</v>
      </c>
      <c r="L90" s="2"/>
      <c r="M90" s="10">
        <f t="shared" si="14"/>
        <v>0</v>
      </c>
      <c r="N90" s="10">
        <f t="shared" si="20"/>
        <v>0</v>
      </c>
      <c r="O90" s="2"/>
      <c r="P90" s="10">
        <f t="shared" si="15"/>
        <v>0</v>
      </c>
      <c r="Q90" s="10">
        <f t="shared" si="21"/>
        <v>0</v>
      </c>
      <c r="R90">
        <f>IF(H90=0,0,(IF(D90="M",VLOOKUP(Hoja1!C90,Hoja2!$A$4:$F$116,6),VLOOKUP(Hoja1!C90,Hoja2!$A$4:$F$116,5))-IF(D90="M",VLOOKUP(Hoja1!C90+5,Hoja2!$A$4:$F$116,6),VLOOKUP(Hoja1!C90+5,Hoja2!$A$4:$F$116,5)))/IF(D90="M",VLOOKUP(Hoja1!C90,Hoja2!$A$4:$F$116,6),VLOOKUP(Hoja1!C90,Hoja2!$A$4:$F$116,5))*(IF(D90="M",VLOOKUP(H90+5,Hoja2!$A$4:$F$116,5),VLOOKUP(H90+5,Hoja2!$A$4:$F$116,6))/IF(D90="M",VLOOKUP(H90,Hoja2!$A$4:$F$116,5),VLOOKUP(H90,Hoja2!$A$4:$F$116,6))))</f>
        <v>0.008645030347352754</v>
      </c>
      <c r="S90">
        <f>IF(D90="M",VLOOKUP(Hoja1!C90+5,Hoja2!$A$4:$F$116,6),VLOOKUP(Hoja1!C90+5,Hoja2!$A$4:$F$116,5))/IF(D90="M",VLOOKUP(Hoja1!C90,Hoja2!$A$4:$F$116,6),VLOOKUP(Hoja1!C90,Hoja2!$A$4:$F$116,5))</f>
        <v>0.9913012307799974</v>
      </c>
      <c r="T90" s="8">
        <f>IF(K90=0,0,(VLOOKUP(Hoja1!K90+5,Hoja2!$A$4:$F$116,5)/VLOOKUP(Hoja1!K90,Hoja2!$A$4:$F$116,5)))</f>
        <v>0.9991572838622513</v>
      </c>
      <c r="U90" s="8">
        <f>IF(N90=0,0,(VLOOKUP(Hoja1!N90+5,Hoja2!$A$4:$F$116,5)/VLOOKUP(Hoja1!N90,Hoja2!$A$4:$F$116,5)))</f>
        <v>0</v>
      </c>
      <c r="V90" s="8">
        <f>IF(Q90=0,0,(VLOOKUP(Hoja1!Q90+5,Hoja2!$A$4:$F$116,5)/VLOOKUP(Hoja1!Q90,Hoja2!$A$4:$F$116,5)))</f>
        <v>0</v>
      </c>
      <c r="W90" s="8">
        <f t="shared" si="22"/>
        <v>0.00869143862680232</v>
      </c>
      <c r="X90" s="15">
        <f t="shared" si="23"/>
        <v>0.00869143862680232</v>
      </c>
    </row>
    <row r="91" spans="1:24" ht="12.75">
      <c r="A91" s="4">
        <f t="shared" si="16"/>
        <v>89</v>
      </c>
      <c r="B91" s="3">
        <v>27493</v>
      </c>
      <c r="C91" s="10">
        <f t="shared" si="17"/>
        <v>37.73305954825462</v>
      </c>
      <c r="D91" s="1" t="s">
        <v>1</v>
      </c>
      <c r="E91" s="1" t="s">
        <v>4</v>
      </c>
      <c r="F91" s="3">
        <v>36587</v>
      </c>
      <c r="G91" s="2"/>
      <c r="H91" s="10"/>
      <c r="I91" s="3">
        <v>37319</v>
      </c>
      <c r="J91" s="10">
        <f t="shared" si="24"/>
        <v>10.830937713894592</v>
      </c>
      <c r="K91" s="10">
        <f t="shared" si="19"/>
        <v>10.830937713894592</v>
      </c>
      <c r="L91" s="3">
        <v>39141</v>
      </c>
      <c r="M91" s="10">
        <f t="shared" si="14"/>
        <v>5.842573579739904</v>
      </c>
      <c r="N91" s="10">
        <f t="shared" si="20"/>
        <v>5.842573579739904</v>
      </c>
      <c r="O91" s="3">
        <v>39141</v>
      </c>
      <c r="P91" s="10">
        <f t="shared" si="15"/>
        <v>5.842573579739904</v>
      </c>
      <c r="Q91" s="10">
        <f t="shared" si="21"/>
        <v>5.842573579739904</v>
      </c>
      <c r="R91">
        <f>IF(H91=0,0,(IF(D91="M",VLOOKUP(Hoja1!C91,Hoja2!$A$4:$F$116,6),VLOOKUP(Hoja1!C91,Hoja2!$A$4:$F$116,5))-IF(D91="M",VLOOKUP(Hoja1!C91+5,Hoja2!$A$4:$F$116,6),VLOOKUP(Hoja1!C91+5,Hoja2!$A$4:$F$116,5)))/IF(D91="M",VLOOKUP(Hoja1!C91,Hoja2!$A$4:$F$116,6),VLOOKUP(Hoja1!C91,Hoja2!$A$4:$F$116,5))*(IF(D91="M",VLOOKUP(H91+5,Hoja2!$A$4:$F$116,5),VLOOKUP(H91+5,Hoja2!$A$4:$F$116,6))/IF(D91="M",VLOOKUP(H91,Hoja2!$A$4:$F$116,5),VLOOKUP(H91,Hoja2!$A$4:$F$116,6))))</f>
        <v>0</v>
      </c>
      <c r="S91">
        <f>IF(D91="M",VLOOKUP(Hoja1!C91+5,Hoja2!$A$4:$F$116,6),VLOOKUP(Hoja1!C91+5,Hoja2!$A$4:$F$116,5))/IF(D91="M",VLOOKUP(Hoja1!C91,Hoja2!$A$4:$F$116,6),VLOOKUP(Hoja1!C91,Hoja2!$A$4:$F$116,5))</f>
        <v>0.9956913726932318</v>
      </c>
      <c r="T91" s="8">
        <f>IF(K91=0,0,(VLOOKUP(Hoja1!K91+5,Hoja2!$A$4:$F$116,5)/VLOOKUP(Hoja1!K91,Hoja2!$A$4:$F$116,5)))</f>
        <v>0.9987356254896322</v>
      </c>
      <c r="U91" s="8">
        <f>IF(N91=0,0,(VLOOKUP(Hoja1!N91+5,Hoja2!$A$4:$F$116,5)/VLOOKUP(Hoja1!N91,Hoja2!$A$4:$F$116,5)))</f>
        <v>0.9991402951914227</v>
      </c>
      <c r="V91" s="8">
        <f>IF(Q91=0,0,(VLOOKUP(Hoja1!Q91+5,Hoja2!$A$4:$F$116,5)/VLOOKUP(Hoja1!Q91,Hoja2!$A$4:$F$116,5)))</f>
        <v>0.9991402951914227</v>
      </c>
      <c r="W91" s="8">
        <f t="shared" si="22"/>
        <v>0.012913025906535182</v>
      </c>
      <c r="X91" s="15">
        <f t="shared" si="23"/>
        <v>0.00430862730274181</v>
      </c>
    </row>
    <row r="92" spans="1:24" ht="12.75">
      <c r="A92" s="4">
        <f t="shared" si="16"/>
        <v>90</v>
      </c>
      <c r="B92" s="3">
        <v>27624</v>
      </c>
      <c r="C92" s="10">
        <f t="shared" si="17"/>
        <v>37.374401095140314</v>
      </c>
      <c r="D92" s="1" t="s">
        <v>2</v>
      </c>
      <c r="E92" s="1" t="s">
        <v>0</v>
      </c>
      <c r="F92" s="3">
        <v>36586</v>
      </c>
      <c r="G92" s="3">
        <v>27625</v>
      </c>
      <c r="H92" s="10">
        <f t="shared" si="18"/>
        <v>37.37166324435318</v>
      </c>
      <c r="I92" s="3">
        <v>39395</v>
      </c>
      <c r="J92" s="10">
        <f t="shared" si="24"/>
        <v>5.147159479808351</v>
      </c>
      <c r="K92" s="10">
        <f t="shared" si="19"/>
        <v>5.147159479808351</v>
      </c>
      <c r="L92" s="2"/>
      <c r="M92" s="10">
        <f t="shared" si="14"/>
        <v>0</v>
      </c>
      <c r="N92" s="10">
        <f t="shared" si="20"/>
        <v>0</v>
      </c>
      <c r="O92" s="2"/>
      <c r="P92" s="10">
        <f t="shared" si="15"/>
        <v>0</v>
      </c>
      <c r="Q92" s="10">
        <f t="shared" si="21"/>
        <v>0</v>
      </c>
      <c r="R92">
        <f>IF(H92=0,0,(IF(D92="M",VLOOKUP(Hoja1!C92,Hoja2!$A$4:$F$116,6),VLOOKUP(Hoja1!C92,Hoja2!$A$4:$F$116,5))-IF(D92="M",VLOOKUP(Hoja1!C92+5,Hoja2!$A$4:$F$116,6),VLOOKUP(Hoja1!C92+5,Hoja2!$A$4:$F$116,5)))/IF(D92="M",VLOOKUP(Hoja1!C92,Hoja2!$A$4:$F$116,6),VLOOKUP(Hoja1!C92,Hoja2!$A$4:$F$116,5))*(IF(D92="M",VLOOKUP(H92+5,Hoja2!$A$4:$F$116,5),VLOOKUP(H92+5,Hoja2!$A$4:$F$116,6))/IF(D92="M",VLOOKUP(H92,Hoja2!$A$4:$F$116,5),VLOOKUP(H92,Hoja2!$A$4:$F$116,6))))</f>
        <v>0.006388886389212285</v>
      </c>
      <c r="S92">
        <f>IF(D92="M",VLOOKUP(Hoja1!C92+5,Hoja2!$A$4:$F$116,6),VLOOKUP(Hoja1!C92+5,Hoja2!$A$4:$F$116,5))/IF(D92="M",VLOOKUP(Hoja1!C92,Hoja2!$A$4:$F$116,6),VLOOKUP(Hoja1!C92,Hoja2!$A$4:$F$116,5))</f>
        <v>0.9935834671621879</v>
      </c>
      <c r="T92" s="8">
        <f>IF(K92=0,0,(VLOOKUP(Hoja1!K92+5,Hoja2!$A$4:$F$116,5)/VLOOKUP(Hoja1!K92,Hoja2!$A$4:$F$116,5)))</f>
        <v>0.9991402951914227</v>
      </c>
      <c r="U92" s="8">
        <f>IF(N92=0,0,(VLOOKUP(Hoja1!N92+5,Hoja2!$A$4:$F$116,5)/VLOOKUP(Hoja1!N92,Hoja2!$A$4:$F$116,5)))</f>
        <v>0</v>
      </c>
      <c r="V92" s="8">
        <f>IF(Q92=0,0,(VLOOKUP(Hoja1!Q92+5,Hoja2!$A$4:$F$116,5)/VLOOKUP(Hoja1!Q92,Hoja2!$A$4:$F$116,5)))</f>
        <v>0</v>
      </c>
      <c r="W92" s="8">
        <f t="shared" si="22"/>
        <v>0.006411016513677011</v>
      </c>
      <c r="X92" s="15">
        <f t="shared" si="23"/>
        <v>0.006411016513677011</v>
      </c>
    </row>
    <row r="93" spans="1:24" ht="12.75">
      <c r="A93" s="4">
        <f t="shared" si="16"/>
        <v>91</v>
      </c>
      <c r="B93" s="3">
        <v>26219</v>
      </c>
      <c r="C93" s="10">
        <f t="shared" si="17"/>
        <v>41.22108145106092</v>
      </c>
      <c r="D93" s="1" t="s">
        <v>1</v>
      </c>
      <c r="E93" s="1" t="s">
        <v>0</v>
      </c>
      <c r="F93" s="3">
        <v>36586</v>
      </c>
      <c r="G93" s="3">
        <v>25935</v>
      </c>
      <c r="H93" s="10">
        <f t="shared" si="18"/>
        <v>41.998631074606436</v>
      </c>
      <c r="I93" s="3">
        <v>38684</v>
      </c>
      <c r="J93" s="10">
        <f t="shared" si="24"/>
        <v>7.093771389459275</v>
      </c>
      <c r="K93" s="10">
        <f t="shared" si="19"/>
        <v>7.093771389459275</v>
      </c>
      <c r="L93" s="2"/>
      <c r="M93" s="10">
        <f t="shared" si="14"/>
        <v>0</v>
      </c>
      <c r="N93" s="10">
        <f t="shared" si="20"/>
        <v>0</v>
      </c>
      <c r="O93" s="2"/>
      <c r="P93" s="10">
        <f t="shared" si="15"/>
        <v>0</v>
      </c>
      <c r="Q93" s="10">
        <f t="shared" si="21"/>
        <v>0</v>
      </c>
      <c r="R93">
        <f>IF(H93=0,0,(IF(D93="M",VLOOKUP(Hoja1!C93,Hoja2!$A$4:$F$116,6),VLOOKUP(Hoja1!C93,Hoja2!$A$4:$F$116,5))-IF(D93="M",VLOOKUP(Hoja1!C93+5,Hoja2!$A$4:$F$116,6),VLOOKUP(Hoja1!C93+5,Hoja2!$A$4:$F$116,5)))/IF(D93="M",VLOOKUP(Hoja1!C93,Hoja2!$A$4:$F$116,6),VLOOKUP(Hoja1!C93,Hoja2!$A$4:$F$116,5))*(IF(D93="M",VLOOKUP(H93+5,Hoja2!$A$4:$F$116,5),VLOOKUP(H93+5,Hoja2!$A$4:$F$116,6))/IF(D93="M",VLOOKUP(H93,Hoja2!$A$4:$F$116,5),VLOOKUP(H93,Hoja2!$A$4:$F$116,6))))</f>
        <v>0.0067165215409801145</v>
      </c>
      <c r="S93">
        <f>IF(D93="M",VLOOKUP(Hoja1!C93+5,Hoja2!$A$4:$F$116,6),VLOOKUP(Hoja1!C93+5,Hoja2!$A$4:$F$116,5))/IF(D93="M",VLOOKUP(Hoja1!C93,Hoja2!$A$4:$F$116,6),VLOOKUP(Hoja1!C93,Hoja2!$A$4:$F$116,5))</f>
        <v>0.993217408671995</v>
      </c>
      <c r="T93" s="8">
        <f>IF(K93=0,0,(VLOOKUP(Hoja1!K93+5,Hoja2!$A$4:$F$116,5)/VLOOKUP(Hoja1!K93,Hoja2!$A$4:$F$116,5)))</f>
        <v>0.9991572838622513</v>
      </c>
      <c r="U93" s="8">
        <f>IF(N93=0,0,(VLOOKUP(Hoja1!N93+5,Hoja2!$A$4:$F$116,5)/VLOOKUP(Hoja1!N93,Hoja2!$A$4:$F$116,5)))</f>
        <v>0</v>
      </c>
      <c r="V93" s="8">
        <f>IF(Q93=0,0,(VLOOKUP(Hoja1!Q93+5,Hoja2!$A$4:$F$116,5)/VLOOKUP(Hoja1!Q93,Hoja2!$A$4:$F$116,5)))</f>
        <v>0</v>
      </c>
      <c r="W93" s="8">
        <f t="shared" si="22"/>
        <v>0.006776875528837097</v>
      </c>
      <c r="X93" s="15">
        <f t="shared" si="23"/>
        <v>0.006776875528837097</v>
      </c>
    </row>
    <row r="94" spans="1:24" ht="12.75">
      <c r="A94" s="4">
        <f t="shared" si="16"/>
        <v>92</v>
      </c>
      <c r="B94" s="3">
        <v>27489</v>
      </c>
      <c r="C94" s="10">
        <f t="shared" si="17"/>
        <v>37.74401095140315</v>
      </c>
      <c r="D94" s="1" t="s">
        <v>2</v>
      </c>
      <c r="E94" s="1" t="s">
        <v>4</v>
      </c>
      <c r="F94" s="3">
        <v>36586</v>
      </c>
      <c r="G94" s="2"/>
      <c r="H94" s="10"/>
      <c r="I94" s="2"/>
      <c r="J94" s="10">
        <f t="shared" si="24"/>
        <v>0</v>
      </c>
      <c r="K94" s="10">
        <f t="shared" si="19"/>
        <v>0</v>
      </c>
      <c r="L94" s="2"/>
      <c r="M94" s="10">
        <f t="shared" si="14"/>
        <v>0</v>
      </c>
      <c r="N94" s="10">
        <f t="shared" si="20"/>
        <v>0</v>
      </c>
      <c r="O94" s="2"/>
      <c r="P94" s="10">
        <f t="shared" si="15"/>
        <v>0</v>
      </c>
      <c r="Q94" s="10">
        <f t="shared" si="21"/>
        <v>0</v>
      </c>
      <c r="R94">
        <f>IF(H94=0,0,(IF(D94="M",VLOOKUP(Hoja1!C94,Hoja2!$A$4:$F$116,6),VLOOKUP(Hoja1!C94,Hoja2!$A$4:$F$116,5))-IF(D94="M",VLOOKUP(Hoja1!C94+5,Hoja2!$A$4:$F$116,6),VLOOKUP(Hoja1!C94+5,Hoja2!$A$4:$F$116,5)))/IF(D94="M",VLOOKUP(Hoja1!C94,Hoja2!$A$4:$F$116,6),VLOOKUP(Hoja1!C94,Hoja2!$A$4:$F$116,5))*(IF(D94="M",VLOOKUP(H94+5,Hoja2!$A$4:$F$116,5),VLOOKUP(H94+5,Hoja2!$A$4:$F$116,6))/IF(D94="M",VLOOKUP(H94,Hoja2!$A$4:$F$116,5),VLOOKUP(H94,Hoja2!$A$4:$F$116,6))))</f>
        <v>0</v>
      </c>
      <c r="S94">
        <f>IF(D94="M",VLOOKUP(Hoja1!C94+5,Hoja2!$A$4:$F$116,6),VLOOKUP(Hoja1!C94+5,Hoja2!$A$4:$F$116,5))/IF(D94="M",VLOOKUP(Hoja1!C94,Hoja2!$A$4:$F$116,6),VLOOKUP(Hoja1!C94,Hoja2!$A$4:$F$116,5))</f>
        <v>0.9935834671621879</v>
      </c>
      <c r="T94" s="8">
        <f>IF(K94=0,0,(VLOOKUP(Hoja1!K94+5,Hoja2!$A$4:$F$116,5)/VLOOKUP(Hoja1!K94,Hoja2!$A$4:$F$116,5)))</f>
        <v>0</v>
      </c>
      <c r="U94" s="8">
        <f>IF(N94=0,0,(VLOOKUP(Hoja1!N94+5,Hoja2!$A$4:$F$116,5)/VLOOKUP(Hoja1!N94,Hoja2!$A$4:$F$116,5)))</f>
        <v>0</v>
      </c>
      <c r="V94" s="8">
        <f>IF(Q94=0,0,(VLOOKUP(Hoja1!Q94+5,Hoja2!$A$4:$F$116,5)/VLOOKUP(Hoja1!Q94,Hoja2!$A$4:$F$116,5)))</f>
        <v>0</v>
      </c>
      <c r="W94" s="8">
        <f t="shared" si="22"/>
        <v>0</v>
      </c>
      <c r="X94" s="15">
        <f t="shared" si="23"/>
        <v>0</v>
      </c>
    </row>
    <row r="95" spans="1:24" ht="12.75">
      <c r="A95" s="4">
        <f t="shared" si="16"/>
        <v>93</v>
      </c>
      <c r="B95" s="3">
        <v>25731</v>
      </c>
      <c r="C95" s="10">
        <f t="shared" si="17"/>
        <v>42.55715263518138</v>
      </c>
      <c r="D95" s="1" t="s">
        <v>1</v>
      </c>
      <c r="E95" s="1" t="s">
        <v>0</v>
      </c>
      <c r="F95" s="3">
        <v>36586</v>
      </c>
      <c r="G95" s="3">
        <v>25092</v>
      </c>
      <c r="H95" s="10">
        <f t="shared" si="18"/>
        <v>44.3066392881588</v>
      </c>
      <c r="I95" s="3">
        <v>36786</v>
      </c>
      <c r="J95" s="10">
        <f t="shared" si="24"/>
        <v>12.290212183436003</v>
      </c>
      <c r="K95" s="10">
        <f t="shared" si="19"/>
        <v>12.290212183436003</v>
      </c>
      <c r="L95" s="3">
        <v>37724</v>
      </c>
      <c r="M95" s="10">
        <f t="shared" si="14"/>
        <v>9.722108145106091</v>
      </c>
      <c r="N95" s="10">
        <f t="shared" si="20"/>
        <v>9.722108145106091</v>
      </c>
      <c r="O95" s="2"/>
      <c r="P95" s="10">
        <f t="shared" si="15"/>
        <v>0</v>
      </c>
      <c r="Q95" s="10">
        <f t="shared" si="21"/>
        <v>0</v>
      </c>
      <c r="R95">
        <f>IF(H95=0,0,(IF(D95="M",VLOOKUP(Hoja1!C95,Hoja2!$A$4:$F$116,6),VLOOKUP(Hoja1!C95,Hoja2!$A$4:$F$116,5))-IF(D95="M",VLOOKUP(Hoja1!C95+5,Hoja2!$A$4:$F$116,6),VLOOKUP(Hoja1!C95+5,Hoja2!$A$4:$F$116,5)))/IF(D95="M",VLOOKUP(Hoja1!C95,Hoja2!$A$4:$F$116,6),VLOOKUP(Hoja1!C95,Hoja2!$A$4:$F$116,5))*(IF(D95="M",VLOOKUP(H95+5,Hoja2!$A$4:$F$116,5),VLOOKUP(H95+5,Hoja2!$A$4:$F$116,6))/IF(D95="M",VLOOKUP(H95,Hoja2!$A$4:$F$116,5),VLOOKUP(H95,Hoja2!$A$4:$F$116,6))))</f>
        <v>0.007268251482894263</v>
      </c>
      <c r="S95">
        <f>IF(D95="M",VLOOKUP(Hoja1!C95+5,Hoja2!$A$4:$F$116,6),VLOOKUP(Hoja1!C95+5,Hoja2!$A$4:$F$116,5))/IF(D95="M",VLOOKUP(Hoja1!C95,Hoja2!$A$4:$F$116,6),VLOOKUP(Hoja1!C95,Hoja2!$A$4:$F$116,5))</f>
        <v>0.9926307551088486</v>
      </c>
      <c r="T95" s="8">
        <f>IF(K95=0,0,(VLOOKUP(Hoja1!K95+5,Hoja2!$A$4:$F$116,5)/VLOOKUP(Hoja1!K95,Hoja2!$A$4:$F$116,5)))</f>
        <v>0.9980065469729559</v>
      </c>
      <c r="U95" s="8">
        <f>IF(N95=0,0,(VLOOKUP(Hoja1!N95+5,Hoja2!$A$4:$F$116,5)/VLOOKUP(Hoja1!N95,Hoja2!$A$4:$F$116,5)))</f>
        <v>0.9989554306333893</v>
      </c>
      <c r="V95" s="8">
        <f>IF(Q95=0,0,(VLOOKUP(Hoja1!Q95+5,Hoja2!$A$4:$F$116,5)/VLOOKUP(Hoja1!Q95,Hoja2!$A$4:$F$116,5)))</f>
        <v>0</v>
      </c>
      <c r="W95" s="8">
        <f t="shared" si="22"/>
        <v>0.01471610185129921</v>
      </c>
      <c r="X95" s="15">
        <f t="shared" si="23"/>
        <v>0.007369229546173043</v>
      </c>
    </row>
    <row r="96" spans="1:24" ht="12.75">
      <c r="A96" s="4">
        <f t="shared" si="16"/>
        <v>94</v>
      </c>
      <c r="B96" s="3">
        <v>27815</v>
      </c>
      <c r="C96" s="10">
        <f t="shared" si="17"/>
        <v>36.851471594798085</v>
      </c>
      <c r="D96" s="1" t="s">
        <v>1</v>
      </c>
      <c r="E96" s="1" t="s">
        <v>4</v>
      </c>
      <c r="F96" s="3">
        <v>36586</v>
      </c>
      <c r="G96" s="2"/>
      <c r="H96" s="10"/>
      <c r="I96" s="2"/>
      <c r="J96" s="10">
        <f t="shared" si="24"/>
        <v>0</v>
      </c>
      <c r="K96" s="10">
        <f t="shared" si="19"/>
        <v>0</v>
      </c>
      <c r="L96" s="2"/>
      <c r="M96" s="10">
        <f t="shared" si="14"/>
        <v>0</v>
      </c>
      <c r="N96" s="10">
        <f t="shared" si="20"/>
        <v>0</v>
      </c>
      <c r="O96" s="2"/>
      <c r="P96" s="10">
        <f t="shared" si="15"/>
        <v>0</v>
      </c>
      <c r="Q96" s="10">
        <f t="shared" si="21"/>
        <v>0</v>
      </c>
      <c r="R96">
        <f>IF(H96=0,0,(IF(D96="M",VLOOKUP(Hoja1!C96,Hoja2!$A$4:$F$116,6),VLOOKUP(Hoja1!C96,Hoja2!$A$4:$F$116,5))-IF(D96="M",VLOOKUP(Hoja1!C96+5,Hoja2!$A$4:$F$116,6),VLOOKUP(Hoja1!C96+5,Hoja2!$A$4:$F$116,5)))/IF(D96="M",VLOOKUP(Hoja1!C96,Hoja2!$A$4:$F$116,6),VLOOKUP(Hoja1!C96,Hoja2!$A$4:$F$116,5))*(IF(D96="M",VLOOKUP(H96+5,Hoja2!$A$4:$F$116,5),VLOOKUP(H96+5,Hoja2!$A$4:$F$116,6))/IF(D96="M",VLOOKUP(H96,Hoja2!$A$4:$F$116,5),VLOOKUP(H96,Hoja2!$A$4:$F$116,6))))</f>
        <v>0</v>
      </c>
      <c r="S96">
        <f>IF(D96="M",VLOOKUP(Hoja1!C96+5,Hoja2!$A$4:$F$116,6),VLOOKUP(Hoja1!C96+5,Hoja2!$A$4:$F$116,5))/IF(D96="M",VLOOKUP(Hoja1!C96,Hoja2!$A$4:$F$116,6),VLOOKUP(Hoja1!C96,Hoja2!$A$4:$F$116,5))</f>
        <v>0.9962505801880845</v>
      </c>
      <c r="T96" s="8">
        <f>IF(K96=0,0,(VLOOKUP(Hoja1!K96+5,Hoja2!$A$4:$F$116,5)/VLOOKUP(Hoja1!K96,Hoja2!$A$4:$F$116,5)))</f>
        <v>0</v>
      </c>
      <c r="U96" s="8">
        <f>IF(N96=0,0,(VLOOKUP(Hoja1!N96+5,Hoja2!$A$4:$F$116,5)/VLOOKUP(Hoja1!N96,Hoja2!$A$4:$F$116,5)))</f>
        <v>0</v>
      </c>
      <c r="V96" s="8">
        <f>IF(Q96=0,0,(VLOOKUP(Hoja1!Q96+5,Hoja2!$A$4:$F$116,5)/VLOOKUP(Hoja1!Q96,Hoja2!$A$4:$F$116,5)))</f>
        <v>0</v>
      </c>
      <c r="W96" s="8">
        <f t="shared" si="22"/>
        <v>0</v>
      </c>
      <c r="X96" s="15">
        <f t="shared" si="23"/>
        <v>0</v>
      </c>
    </row>
    <row r="97" spans="1:24" ht="12.75">
      <c r="A97" s="4">
        <f t="shared" si="16"/>
        <v>95</v>
      </c>
      <c r="B97" s="3">
        <v>26728</v>
      </c>
      <c r="C97" s="10">
        <f t="shared" si="17"/>
        <v>39.827515400410675</v>
      </c>
      <c r="D97" s="1" t="s">
        <v>2</v>
      </c>
      <c r="E97" s="1" t="s">
        <v>4</v>
      </c>
      <c r="F97" s="3">
        <v>36586</v>
      </c>
      <c r="G97" s="2"/>
      <c r="H97" s="10"/>
      <c r="I97" s="2"/>
      <c r="J97" s="10">
        <f t="shared" si="24"/>
        <v>0</v>
      </c>
      <c r="K97" s="10">
        <f t="shared" si="19"/>
        <v>0</v>
      </c>
      <c r="L97" s="2"/>
      <c r="M97" s="10">
        <f t="shared" si="14"/>
        <v>0</v>
      </c>
      <c r="N97" s="10">
        <f t="shared" si="20"/>
        <v>0</v>
      </c>
      <c r="O97" s="2"/>
      <c r="P97" s="10">
        <f t="shared" si="15"/>
        <v>0</v>
      </c>
      <c r="Q97" s="10">
        <f t="shared" si="21"/>
        <v>0</v>
      </c>
      <c r="R97">
        <f>IF(H97=0,0,(IF(D97="M",VLOOKUP(Hoja1!C97,Hoja2!$A$4:$F$116,6),VLOOKUP(Hoja1!C97,Hoja2!$A$4:$F$116,5))-IF(D97="M",VLOOKUP(Hoja1!C97+5,Hoja2!$A$4:$F$116,6),VLOOKUP(Hoja1!C97+5,Hoja2!$A$4:$F$116,5)))/IF(D97="M",VLOOKUP(Hoja1!C97,Hoja2!$A$4:$F$116,6),VLOOKUP(Hoja1!C97,Hoja2!$A$4:$F$116,5))*(IF(D97="M",VLOOKUP(H97+5,Hoja2!$A$4:$F$116,5),VLOOKUP(H97+5,Hoja2!$A$4:$F$116,6))/IF(D97="M",VLOOKUP(H97,Hoja2!$A$4:$F$116,5),VLOOKUP(H97,Hoja2!$A$4:$F$116,6))))</f>
        <v>0</v>
      </c>
      <c r="S97">
        <f>IF(D97="M",VLOOKUP(Hoja1!C97+5,Hoja2!$A$4:$F$116,6),VLOOKUP(Hoja1!C97+5,Hoja2!$A$4:$F$116,5))/IF(D97="M",VLOOKUP(Hoja1!C97,Hoja2!$A$4:$F$116,6),VLOOKUP(Hoja1!C97,Hoja2!$A$4:$F$116,5))</f>
        <v>0.9921943513374399</v>
      </c>
      <c r="T97" s="8">
        <f>IF(K97=0,0,(VLOOKUP(Hoja1!K97+5,Hoja2!$A$4:$F$116,5)/VLOOKUP(Hoja1!K97,Hoja2!$A$4:$F$116,5)))</f>
        <v>0</v>
      </c>
      <c r="U97" s="8">
        <f>IF(N97=0,0,(VLOOKUP(Hoja1!N97+5,Hoja2!$A$4:$F$116,5)/VLOOKUP(Hoja1!N97,Hoja2!$A$4:$F$116,5)))</f>
        <v>0</v>
      </c>
      <c r="V97" s="8">
        <f>IF(Q97=0,0,(VLOOKUP(Hoja1!Q97+5,Hoja2!$A$4:$F$116,5)/VLOOKUP(Hoja1!Q97,Hoja2!$A$4:$F$116,5)))</f>
        <v>0</v>
      </c>
      <c r="W97" s="8">
        <f t="shared" si="22"/>
        <v>0</v>
      </c>
      <c r="X97" s="15">
        <f t="shared" si="23"/>
        <v>0</v>
      </c>
    </row>
    <row r="98" spans="1:24" ht="12.75">
      <c r="A98" s="4">
        <f t="shared" si="16"/>
        <v>96</v>
      </c>
      <c r="B98" s="3">
        <v>25806</v>
      </c>
      <c r="C98" s="10">
        <f t="shared" si="17"/>
        <v>42.351813826146476</v>
      </c>
      <c r="D98" s="1" t="s">
        <v>2</v>
      </c>
      <c r="E98" s="1" t="s">
        <v>0</v>
      </c>
      <c r="F98" s="3">
        <v>36586</v>
      </c>
      <c r="G98" s="3">
        <v>27392</v>
      </c>
      <c r="H98" s="10">
        <f t="shared" si="18"/>
        <v>38.00958247775496</v>
      </c>
      <c r="I98" s="3">
        <v>37908</v>
      </c>
      <c r="J98" s="10">
        <f t="shared" si="24"/>
        <v>9.218343600273785</v>
      </c>
      <c r="K98" s="10">
        <f t="shared" si="19"/>
        <v>9.218343600273785</v>
      </c>
      <c r="L98" s="2"/>
      <c r="M98" s="10">
        <f t="shared" si="14"/>
        <v>0</v>
      </c>
      <c r="N98" s="10">
        <f t="shared" si="20"/>
        <v>0</v>
      </c>
      <c r="O98" s="2"/>
      <c r="P98" s="10">
        <f t="shared" si="15"/>
        <v>0</v>
      </c>
      <c r="Q98" s="10">
        <f t="shared" si="21"/>
        <v>0</v>
      </c>
      <c r="R98">
        <f>IF(H98=0,0,(IF(D98="M",VLOOKUP(Hoja1!C98,Hoja2!$A$4:$F$116,6),VLOOKUP(Hoja1!C98,Hoja2!$A$4:$F$116,5))-IF(D98="M",VLOOKUP(Hoja1!C98+5,Hoja2!$A$4:$F$116,6),VLOOKUP(Hoja1!C98+5,Hoja2!$A$4:$F$116,5)))/IF(D98="M",VLOOKUP(Hoja1!C98,Hoja2!$A$4:$F$116,6),VLOOKUP(Hoja1!C98,Hoja2!$A$4:$F$116,5))*(IF(D98="M",VLOOKUP(H98+5,Hoja2!$A$4:$F$116,5),VLOOKUP(H98+5,Hoja2!$A$4:$F$116,6))/IF(D98="M",VLOOKUP(H98,Hoja2!$A$4:$F$116,5),VLOOKUP(H98,Hoja2!$A$4:$F$116,6))))</f>
        <v>0.01087451208636826</v>
      </c>
      <c r="S98">
        <f>IF(D98="M",VLOOKUP(Hoja1!C98+5,Hoja2!$A$4:$F$116,6),VLOOKUP(Hoja1!C98+5,Hoja2!$A$4:$F$116,5))/IF(D98="M",VLOOKUP(Hoja1!C98,Hoja2!$A$4:$F$116,6),VLOOKUP(Hoja1!C98,Hoja2!$A$4:$F$116,5))</f>
        <v>0.9890717604410372</v>
      </c>
      <c r="T98" s="8">
        <f>IF(K98=0,0,(VLOOKUP(Hoja1!K98+5,Hoja2!$A$4:$F$116,5)/VLOOKUP(Hoja1!K98,Hoja2!$A$4:$F$116,5)))</f>
        <v>0.9989554306333893</v>
      </c>
      <c r="U98" s="8">
        <f>IF(N98=0,0,(VLOOKUP(Hoja1!N98+5,Hoja2!$A$4:$F$116,5)/VLOOKUP(Hoja1!N98,Hoja2!$A$4:$F$116,5)))</f>
        <v>0</v>
      </c>
      <c r="V98" s="8">
        <f>IF(Q98=0,0,(VLOOKUP(Hoja1!Q98+5,Hoja2!$A$4:$F$116,5)/VLOOKUP(Hoja1!Q98,Hoja2!$A$4:$F$116,5)))</f>
        <v>0</v>
      </c>
      <c r="W98" s="8">
        <f t="shared" si="22"/>
        <v>0.010916824254688552</v>
      </c>
      <c r="X98" s="15">
        <f t="shared" si="23"/>
        <v>0.010916824254688552</v>
      </c>
    </row>
    <row r="99" spans="1:24" ht="12.75">
      <c r="A99" s="4">
        <f t="shared" si="16"/>
        <v>97</v>
      </c>
      <c r="B99" s="3">
        <v>25806</v>
      </c>
      <c r="C99" s="10">
        <f t="shared" si="17"/>
        <v>42.351813826146476</v>
      </c>
      <c r="D99" s="1" t="s">
        <v>1</v>
      </c>
      <c r="E99" s="1" t="s">
        <v>0</v>
      </c>
      <c r="F99" s="3">
        <v>36586</v>
      </c>
      <c r="G99" s="3">
        <v>24228</v>
      </c>
      <c r="H99" s="10">
        <f t="shared" si="18"/>
        <v>46.672142368240934</v>
      </c>
      <c r="I99" s="3">
        <v>36818</v>
      </c>
      <c r="J99" s="10">
        <f t="shared" si="24"/>
        <v>12.202600958247775</v>
      </c>
      <c r="K99" s="10">
        <f t="shared" si="19"/>
        <v>12.202600958247775</v>
      </c>
      <c r="L99" s="3">
        <v>38180</v>
      </c>
      <c r="M99" s="10">
        <f t="shared" si="14"/>
        <v>8.473648186173854</v>
      </c>
      <c r="N99" s="10">
        <f t="shared" si="20"/>
        <v>8.473648186173854</v>
      </c>
      <c r="O99" s="2"/>
      <c r="P99" s="10">
        <f t="shared" si="15"/>
        <v>0</v>
      </c>
      <c r="Q99" s="10">
        <f t="shared" si="21"/>
        <v>0</v>
      </c>
      <c r="R99">
        <f>IF(H99=0,0,(IF(D99="M",VLOOKUP(Hoja1!C99,Hoja2!$A$4:$F$116,6),VLOOKUP(Hoja1!C99,Hoja2!$A$4:$F$116,5))-IF(D99="M",VLOOKUP(Hoja1!C99+5,Hoja2!$A$4:$F$116,6),VLOOKUP(Hoja1!C99+5,Hoja2!$A$4:$F$116,5)))/IF(D99="M",VLOOKUP(Hoja1!C99,Hoja2!$A$4:$F$116,6),VLOOKUP(Hoja1!C99,Hoja2!$A$4:$F$116,5))*(IF(D99="M",VLOOKUP(H99+5,Hoja2!$A$4:$F$116,5),VLOOKUP(H99+5,Hoja2!$A$4:$F$116,6))/IF(D99="M",VLOOKUP(H99,Hoja2!$A$4:$F$116,5),VLOOKUP(H99,Hoja2!$A$4:$F$116,6))))</f>
        <v>0.007243874139225687</v>
      </c>
      <c r="S99">
        <f>IF(D99="M",VLOOKUP(Hoja1!C99+5,Hoja2!$A$4:$F$116,6),VLOOKUP(Hoja1!C99+5,Hoja2!$A$4:$F$116,5))/IF(D99="M",VLOOKUP(Hoja1!C99,Hoja2!$A$4:$F$116,6),VLOOKUP(Hoja1!C99,Hoja2!$A$4:$F$116,5))</f>
        <v>0.9926307551088486</v>
      </c>
      <c r="T99" s="8">
        <f>IF(K99=0,0,(VLOOKUP(Hoja1!K99+5,Hoja2!$A$4:$F$116,5)/VLOOKUP(Hoja1!K99,Hoja2!$A$4:$F$116,5)))</f>
        <v>0.9980065469729559</v>
      </c>
      <c r="U99" s="8">
        <f>IF(N99=0,0,(VLOOKUP(Hoja1!N99+5,Hoja2!$A$4:$F$116,5)/VLOOKUP(Hoja1!N99,Hoja2!$A$4:$F$116,5)))</f>
        <v>0.9990903292767259</v>
      </c>
      <c r="V99" s="8">
        <f>IF(Q99=0,0,(VLOOKUP(Hoja1!Q99+5,Hoja2!$A$4:$F$116,5)/VLOOKUP(Hoja1!Q99,Hoja2!$A$4:$F$116,5)))</f>
        <v>0</v>
      </c>
      <c r="W99" s="8">
        <f t="shared" si="22"/>
        <v>0.014717095952437441</v>
      </c>
      <c r="X99" s="15">
        <f t="shared" si="23"/>
        <v>0.007369231527866965</v>
      </c>
    </row>
    <row r="100" spans="1:24" ht="12.75">
      <c r="A100" s="4">
        <f aca="true" t="shared" si="25" ref="A100:A131">+A99+1</f>
        <v>98</v>
      </c>
      <c r="B100" s="3">
        <v>24141</v>
      </c>
      <c r="C100" s="10">
        <f t="shared" si="17"/>
        <v>46.91033538672142</v>
      </c>
      <c r="D100" s="1" t="s">
        <v>2</v>
      </c>
      <c r="E100" s="1" t="s">
        <v>0</v>
      </c>
      <c r="F100" s="3">
        <v>36586</v>
      </c>
      <c r="G100" s="3">
        <v>25231</v>
      </c>
      <c r="H100" s="10">
        <f t="shared" si="18"/>
        <v>43.92607802874743</v>
      </c>
      <c r="I100" s="3">
        <v>38191</v>
      </c>
      <c r="J100" s="10">
        <f t="shared" si="24"/>
        <v>8.4435318275154</v>
      </c>
      <c r="K100" s="10">
        <f t="shared" si="19"/>
        <v>8.4435318275154</v>
      </c>
      <c r="L100" s="3">
        <v>38879</v>
      </c>
      <c r="M100" s="10">
        <f t="shared" si="14"/>
        <v>6.5598904859685145</v>
      </c>
      <c r="N100" s="10">
        <f t="shared" si="20"/>
        <v>6.5598904859685145</v>
      </c>
      <c r="O100" s="2"/>
      <c r="P100" s="10">
        <f t="shared" si="15"/>
        <v>0</v>
      </c>
      <c r="Q100" s="10">
        <f t="shared" si="21"/>
        <v>0</v>
      </c>
      <c r="R100">
        <f>IF(H100=0,0,(IF(D100="M",VLOOKUP(Hoja1!C100,Hoja2!$A$4:$F$116,6),VLOOKUP(Hoja1!C100,Hoja2!$A$4:$F$116,5))-IF(D100="M",VLOOKUP(Hoja1!C100+5,Hoja2!$A$4:$F$116,6),VLOOKUP(Hoja1!C100+5,Hoja2!$A$4:$F$116,5)))/IF(D100="M",VLOOKUP(Hoja1!C100,Hoja2!$A$4:$F$116,6),VLOOKUP(Hoja1!C100,Hoja2!$A$4:$F$116,5))*(IF(D100="M",VLOOKUP(H100+5,Hoja2!$A$4:$F$116,5),VLOOKUP(H100+5,Hoja2!$A$4:$F$116,6))/IF(D100="M",VLOOKUP(H100,Hoja2!$A$4:$F$116,5),VLOOKUP(H100,Hoja2!$A$4:$F$116,6))))</f>
        <v>0.016877200981521998</v>
      </c>
      <c r="S100">
        <f>IF(D100="M",VLOOKUP(Hoja1!C100+5,Hoja2!$A$4:$F$116,6),VLOOKUP(Hoja1!C100+5,Hoja2!$A$4:$F$116,5))/IF(D100="M",VLOOKUP(Hoja1!C100,Hoja2!$A$4:$F$116,6),VLOOKUP(Hoja1!C100,Hoja2!$A$4:$F$116,5))</f>
        <v>0.9829873000860304</v>
      </c>
      <c r="T100" s="8">
        <f>IF(K100=0,0,(VLOOKUP(Hoja1!K100+5,Hoja2!$A$4:$F$116,5)/VLOOKUP(Hoja1!K100,Hoja2!$A$4:$F$116,5)))</f>
        <v>0.9990903292767259</v>
      </c>
      <c r="U100" s="8">
        <f>IF(N100=0,0,(VLOOKUP(Hoja1!N100+5,Hoja2!$A$4:$F$116,5)/VLOOKUP(Hoja1!N100,Hoja2!$A$4:$F$116,5)))</f>
        <v>0.9991712747364826</v>
      </c>
      <c r="V100" s="8">
        <f>IF(Q100=0,0,(VLOOKUP(Hoja1!Q100+5,Hoja2!$A$4:$F$116,5)/VLOOKUP(Hoja1!Q100,Hoja2!$A$4:$F$116,5)))</f>
        <v>0</v>
      </c>
      <c r="W100" s="8">
        <f t="shared" si="22"/>
        <v>0.03399582501868424</v>
      </c>
      <c r="X100" s="15">
        <f t="shared" si="23"/>
        <v>0.017012687088654672</v>
      </c>
    </row>
    <row r="101" spans="1:24" ht="12.75">
      <c r="A101" s="4">
        <f t="shared" si="25"/>
        <v>99</v>
      </c>
      <c r="B101" s="3">
        <v>24804</v>
      </c>
      <c r="C101" s="10">
        <f t="shared" si="17"/>
        <v>45.09514031485284</v>
      </c>
      <c r="D101" s="1" t="s">
        <v>1</v>
      </c>
      <c r="E101" s="1" t="s">
        <v>4</v>
      </c>
      <c r="F101" s="3">
        <v>36586</v>
      </c>
      <c r="G101" s="2"/>
      <c r="H101" s="10"/>
      <c r="I101" s="2"/>
      <c r="J101" s="10">
        <f t="shared" si="24"/>
        <v>0</v>
      </c>
      <c r="K101" s="10">
        <f t="shared" si="19"/>
        <v>0</v>
      </c>
      <c r="L101" s="2"/>
      <c r="M101" s="10">
        <f t="shared" si="14"/>
        <v>0</v>
      </c>
      <c r="N101" s="10">
        <f t="shared" si="20"/>
        <v>0</v>
      </c>
      <c r="O101" s="2"/>
      <c r="P101" s="10">
        <f t="shared" si="15"/>
        <v>0</v>
      </c>
      <c r="Q101" s="10">
        <f t="shared" si="21"/>
        <v>0</v>
      </c>
      <c r="R101">
        <f>IF(H101=0,0,(IF(D101="M",VLOOKUP(Hoja1!C101,Hoja2!$A$4:$F$116,6),VLOOKUP(Hoja1!C101,Hoja2!$A$4:$F$116,5))-IF(D101="M",VLOOKUP(Hoja1!C101+5,Hoja2!$A$4:$F$116,6),VLOOKUP(Hoja1!C101+5,Hoja2!$A$4:$F$116,5)))/IF(D101="M",VLOOKUP(Hoja1!C101,Hoja2!$A$4:$F$116,6),VLOOKUP(Hoja1!C101,Hoja2!$A$4:$F$116,5))*(IF(D101="M",VLOOKUP(H101+5,Hoja2!$A$4:$F$116,5),VLOOKUP(H101+5,Hoja2!$A$4:$F$116,6))/IF(D101="M",VLOOKUP(H101,Hoja2!$A$4:$F$116,5),VLOOKUP(H101,Hoja2!$A$4:$F$116,6))))</f>
        <v>0</v>
      </c>
      <c r="S101">
        <f>IF(D101="M",VLOOKUP(Hoja1!C101+5,Hoja2!$A$4:$F$116,6),VLOOKUP(Hoja1!C101+5,Hoja2!$A$4:$F$116,5))/IF(D101="M",VLOOKUP(Hoja1!C101,Hoja2!$A$4:$F$116,6),VLOOKUP(Hoja1!C101,Hoja2!$A$4:$F$116,5))</f>
        <v>0.99065698844152</v>
      </c>
      <c r="T101" s="8">
        <f>IF(K101=0,0,(VLOOKUP(Hoja1!K101+5,Hoja2!$A$4:$F$116,5)/VLOOKUP(Hoja1!K101,Hoja2!$A$4:$F$116,5)))</f>
        <v>0</v>
      </c>
      <c r="U101" s="8">
        <f>IF(N101=0,0,(VLOOKUP(Hoja1!N101+5,Hoja2!$A$4:$F$116,5)/VLOOKUP(Hoja1!N101,Hoja2!$A$4:$F$116,5)))</f>
        <v>0</v>
      </c>
      <c r="V101" s="8">
        <f>IF(Q101=0,0,(VLOOKUP(Hoja1!Q101+5,Hoja2!$A$4:$F$116,5)/VLOOKUP(Hoja1!Q101,Hoja2!$A$4:$F$116,5)))</f>
        <v>0</v>
      </c>
      <c r="W101" s="8">
        <f t="shared" si="22"/>
        <v>0</v>
      </c>
      <c r="X101" s="15">
        <f t="shared" si="23"/>
        <v>0</v>
      </c>
    </row>
    <row r="102" spans="1:24" ht="12.75">
      <c r="A102" s="4">
        <f t="shared" si="25"/>
        <v>100</v>
      </c>
      <c r="B102" s="3">
        <v>25968</v>
      </c>
      <c r="C102" s="10">
        <f t="shared" si="17"/>
        <v>41.908281998631075</v>
      </c>
      <c r="D102" s="1" t="s">
        <v>2</v>
      </c>
      <c r="E102" s="1" t="s">
        <v>0</v>
      </c>
      <c r="F102" s="3">
        <v>36586</v>
      </c>
      <c r="G102" s="3">
        <v>27277</v>
      </c>
      <c r="H102" s="10">
        <f t="shared" si="18"/>
        <v>38.32443531827516</v>
      </c>
      <c r="I102" s="3">
        <v>38922</v>
      </c>
      <c r="J102" s="10">
        <f t="shared" si="24"/>
        <v>6.442162902121835</v>
      </c>
      <c r="K102" s="10">
        <f t="shared" si="19"/>
        <v>6.442162902121835</v>
      </c>
      <c r="L102" s="2"/>
      <c r="M102" s="10">
        <f t="shared" si="14"/>
        <v>0</v>
      </c>
      <c r="N102" s="10">
        <f t="shared" si="20"/>
        <v>0</v>
      </c>
      <c r="O102" s="2"/>
      <c r="P102" s="10">
        <f t="shared" si="15"/>
        <v>0</v>
      </c>
      <c r="Q102" s="10">
        <f t="shared" si="21"/>
        <v>0</v>
      </c>
      <c r="R102">
        <f>IF(H102=0,0,(IF(D102="M",VLOOKUP(Hoja1!C102,Hoja2!$A$4:$F$116,6),VLOOKUP(Hoja1!C102,Hoja2!$A$4:$F$116,5))-IF(D102="M",VLOOKUP(Hoja1!C102+5,Hoja2!$A$4:$F$116,6),VLOOKUP(Hoja1!C102+5,Hoja2!$A$4:$F$116,5)))/IF(D102="M",VLOOKUP(Hoja1!C102,Hoja2!$A$4:$F$116,6),VLOOKUP(Hoja1!C102,Hoja2!$A$4:$F$116,5))*(IF(D102="M",VLOOKUP(H102+5,Hoja2!$A$4:$F$116,5),VLOOKUP(H102+5,Hoja2!$A$4:$F$116,6))/IF(D102="M",VLOOKUP(H102,Hoja2!$A$4:$F$116,5),VLOOKUP(H102,Hoja2!$A$4:$F$116,6))))</f>
        <v>0.009693192335552192</v>
      </c>
      <c r="S102">
        <f>IF(D102="M",VLOOKUP(Hoja1!C102+5,Hoja2!$A$4:$F$116,6),VLOOKUP(Hoja1!C102+5,Hoja2!$A$4:$F$116,5))/IF(D102="M",VLOOKUP(Hoja1!C102,Hoja2!$A$4:$F$116,6),VLOOKUP(Hoja1!C102,Hoja2!$A$4:$F$116,5))</f>
        <v>0.9902589167134399</v>
      </c>
      <c r="T102" s="8">
        <f>IF(K102=0,0,(VLOOKUP(Hoja1!K102+5,Hoja2!$A$4:$F$116,5)/VLOOKUP(Hoja1!K102,Hoja2!$A$4:$F$116,5)))</f>
        <v>0.9991712747364826</v>
      </c>
      <c r="U102" s="8">
        <f>IF(N102=0,0,(VLOOKUP(Hoja1!N102+5,Hoja2!$A$4:$F$116,5)/VLOOKUP(Hoja1!N102,Hoja2!$A$4:$F$116,5)))</f>
        <v>0</v>
      </c>
      <c r="V102" s="8">
        <f>IF(Q102=0,0,(VLOOKUP(Hoja1!Q102+5,Hoja2!$A$4:$F$116,5)/VLOOKUP(Hoja1!Q102,Hoja2!$A$4:$F$116,5)))</f>
        <v>0</v>
      </c>
      <c r="W102" s="8">
        <f t="shared" si="22"/>
        <v>0.009733010604746493</v>
      </c>
      <c r="X102" s="15">
        <f t="shared" si="23"/>
        <v>0.009733010604746493</v>
      </c>
    </row>
    <row r="103" spans="1:24" ht="12.75">
      <c r="A103" s="4">
        <f t="shared" si="25"/>
        <v>101</v>
      </c>
      <c r="B103" s="3">
        <v>26184</v>
      </c>
      <c r="C103" s="10">
        <f t="shared" si="17"/>
        <v>41.31690622861054</v>
      </c>
      <c r="D103" s="1" t="s">
        <v>1</v>
      </c>
      <c r="E103" s="1" t="s">
        <v>0</v>
      </c>
      <c r="F103" s="3">
        <v>36586</v>
      </c>
      <c r="G103" s="3">
        <v>28518</v>
      </c>
      <c r="H103" s="10">
        <f t="shared" si="18"/>
        <v>34.926762491444215</v>
      </c>
      <c r="I103" s="3">
        <v>38042</v>
      </c>
      <c r="J103" s="10">
        <f t="shared" si="24"/>
        <v>8.851471594798083</v>
      </c>
      <c r="K103" s="10">
        <f t="shared" si="19"/>
        <v>8.851471594798083</v>
      </c>
      <c r="L103" s="3">
        <v>38924</v>
      </c>
      <c r="M103" s="10">
        <f t="shared" si="14"/>
        <v>6.436687200547571</v>
      </c>
      <c r="N103" s="10">
        <f t="shared" si="20"/>
        <v>6.436687200547571</v>
      </c>
      <c r="O103" s="2"/>
      <c r="P103" s="10">
        <f t="shared" si="15"/>
        <v>0</v>
      </c>
      <c r="Q103" s="10">
        <f t="shared" si="21"/>
        <v>0</v>
      </c>
      <c r="R103">
        <f>IF(H103=0,0,(IF(D103="M",VLOOKUP(Hoja1!C103,Hoja2!$A$4:$F$116,6),VLOOKUP(Hoja1!C103,Hoja2!$A$4:$F$116,5))-IF(D103="M",VLOOKUP(Hoja1!C103+5,Hoja2!$A$4:$F$116,6),VLOOKUP(Hoja1!C103+5,Hoja2!$A$4:$F$116,5)))/IF(D103="M",VLOOKUP(Hoja1!C103,Hoja2!$A$4:$F$116,6),VLOOKUP(Hoja1!C103,Hoja2!$A$4:$F$116,5))*(IF(D103="M",VLOOKUP(H103+5,Hoja2!$A$4:$F$116,5),VLOOKUP(H103+5,Hoja2!$A$4:$F$116,6))/IF(D103="M",VLOOKUP(H103,Hoja2!$A$4:$F$116,5),VLOOKUP(H103,Hoja2!$A$4:$F$116,6))))</f>
        <v>0.006749286320262286</v>
      </c>
      <c r="S103">
        <f>IF(D103="M",VLOOKUP(Hoja1!C103+5,Hoja2!$A$4:$F$116,6),VLOOKUP(Hoja1!C103+5,Hoja2!$A$4:$F$116,5))/IF(D103="M",VLOOKUP(Hoja1!C103,Hoja2!$A$4:$F$116,6),VLOOKUP(Hoja1!C103,Hoja2!$A$4:$F$116,5))</f>
        <v>0.993217408671995</v>
      </c>
      <c r="T103" s="8">
        <f>IF(K103=0,0,(VLOOKUP(Hoja1!K103+5,Hoja2!$A$4:$F$116,5)/VLOOKUP(Hoja1!K103,Hoja2!$A$4:$F$116,5)))</f>
        <v>0.9990903292767259</v>
      </c>
      <c r="U103" s="8">
        <f>IF(N103=0,0,(VLOOKUP(Hoja1!N103+5,Hoja2!$A$4:$F$116,5)/VLOOKUP(Hoja1!N103,Hoja2!$A$4:$F$116,5)))</f>
        <v>0.9991712747364826</v>
      </c>
      <c r="V103" s="8">
        <f>IF(Q103=0,0,(VLOOKUP(Hoja1!Q103+5,Hoja2!$A$4:$F$116,5)/VLOOKUP(Hoja1!Q103,Hoja2!$A$4:$F$116,5)))</f>
        <v>0</v>
      </c>
      <c r="W103" s="8">
        <f t="shared" si="22"/>
        <v>0.013553391826465273</v>
      </c>
      <c r="X103" s="15">
        <f t="shared" si="23"/>
        <v>0.00678258621483244</v>
      </c>
    </row>
    <row r="104" spans="1:24" ht="12.75">
      <c r="A104" s="4">
        <f t="shared" si="25"/>
        <v>102</v>
      </c>
      <c r="B104" s="3">
        <v>26529</v>
      </c>
      <c r="C104" s="10">
        <f t="shared" si="17"/>
        <v>40.37234770704997</v>
      </c>
      <c r="D104" s="1" t="s">
        <v>1</v>
      </c>
      <c r="E104" s="1" t="s">
        <v>0</v>
      </c>
      <c r="F104" s="3">
        <v>36586</v>
      </c>
      <c r="G104" s="3">
        <v>26202</v>
      </c>
      <c r="H104" s="10">
        <f t="shared" si="18"/>
        <v>41.267624914442166</v>
      </c>
      <c r="I104" s="3">
        <v>38077</v>
      </c>
      <c r="J104" s="10">
        <f t="shared" si="24"/>
        <v>8.75564681724846</v>
      </c>
      <c r="K104" s="10">
        <f t="shared" si="19"/>
        <v>8.75564681724846</v>
      </c>
      <c r="L104" s="3">
        <v>39725</v>
      </c>
      <c r="M104" s="10">
        <f t="shared" si="14"/>
        <v>4.243668720054757</v>
      </c>
      <c r="N104" s="10">
        <f t="shared" si="20"/>
        <v>4.243668720054757</v>
      </c>
      <c r="O104" s="2"/>
      <c r="P104" s="10">
        <f t="shared" si="15"/>
        <v>0</v>
      </c>
      <c r="Q104" s="10">
        <f t="shared" si="21"/>
        <v>0</v>
      </c>
      <c r="R104">
        <f>IF(H104=0,0,(IF(D104="M",VLOOKUP(Hoja1!C104,Hoja2!$A$4:$F$116,6),VLOOKUP(Hoja1!C104,Hoja2!$A$4:$F$116,5))-IF(D104="M",VLOOKUP(Hoja1!C104+5,Hoja2!$A$4:$F$116,6),VLOOKUP(Hoja1!C104+5,Hoja2!$A$4:$F$116,5)))/IF(D104="M",VLOOKUP(Hoja1!C104,Hoja2!$A$4:$F$116,6),VLOOKUP(Hoja1!C104,Hoja2!$A$4:$F$116,5))*(IF(D104="M",VLOOKUP(H104+5,Hoja2!$A$4:$F$116,5),VLOOKUP(H104+5,Hoja2!$A$4:$F$116,6))/IF(D104="M",VLOOKUP(H104,Hoja2!$A$4:$F$116,5),VLOOKUP(H104,Hoja2!$A$4:$F$116,6))))</f>
        <v>0.006117577840005585</v>
      </c>
      <c r="S104">
        <f>IF(D104="M",VLOOKUP(Hoja1!C104+5,Hoja2!$A$4:$F$116,6),VLOOKUP(Hoja1!C104+5,Hoja2!$A$4:$F$116,5))/IF(D104="M",VLOOKUP(Hoja1!C104,Hoja2!$A$4:$F$116,6),VLOOKUP(Hoja1!C104,Hoja2!$A$4:$F$116,5))</f>
        <v>0.9938222441254968</v>
      </c>
      <c r="T104" s="8">
        <f>IF(K104=0,0,(VLOOKUP(Hoja1!K104+5,Hoja2!$A$4:$F$116,5)/VLOOKUP(Hoja1!K104,Hoja2!$A$4:$F$116,5)))</f>
        <v>0.9990903292767259</v>
      </c>
      <c r="U104" s="8">
        <f>IF(N104=0,0,(VLOOKUP(Hoja1!N104+5,Hoja2!$A$4:$F$116,5)/VLOOKUP(Hoja1!N104,Hoja2!$A$4:$F$116,5)))</f>
        <v>0.9990633491542731</v>
      </c>
      <c r="V104" s="8">
        <f>IF(Q104=0,0,(VLOOKUP(Hoja1!Q104+5,Hoja2!$A$4:$F$116,5)/VLOOKUP(Hoja1!Q104,Hoja2!$A$4:$F$116,5)))</f>
        <v>0</v>
      </c>
      <c r="W104" s="8">
        <f t="shared" si="22"/>
        <v>0.01234410562508728</v>
      </c>
      <c r="X104" s="15">
        <f t="shared" si="23"/>
        <v>0.006177750610784285</v>
      </c>
    </row>
    <row r="105" spans="1:24" ht="12.75">
      <c r="A105" s="4">
        <f t="shared" si="25"/>
        <v>103</v>
      </c>
      <c r="B105" s="3">
        <v>25203</v>
      </c>
      <c r="C105" s="10">
        <f t="shared" si="17"/>
        <v>44.002737850787135</v>
      </c>
      <c r="D105" s="1" t="s">
        <v>1</v>
      </c>
      <c r="E105" s="1" t="s">
        <v>0</v>
      </c>
      <c r="F105" s="3">
        <v>36586</v>
      </c>
      <c r="G105" s="3">
        <v>23426</v>
      </c>
      <c r="H105" s="10">
        <f t="shared" si="18"/>
        <v>48.86789869952088</v>
      </c>
      <c r="I105" s="3">
        <v>36856</v>
      </c>
      <c r="J105" s="10">
        <f t="shared" si="24"/>
        <v>12.098562628336756</v>
      </c>
      <c r="K105" s="10">
        <f t="shared" si="19"/>
        <v>12.098562628336756</v>
      </c>
      <c r="L105" s="3">
        <v>38610</v>
      </c>
      <c r="M105" s="10">
        <f t="shared" si="14"/>
        <v>7.29637234770705</v>
      </c>
      <c r="N105" s="10">
        <f t="shared" si="20"/>
        <v>7.29637234770705</v>
      </c>
      <c r="O105" s="2"/>
      <c r="P105" s="10">
        <f t="shared" si="15"/>
        <v>0</v>
      </c>
      <c r="Q105" s="10">
        <f t="shared" si="21"/>
        <v>0</v>
      </c>
      <c r="R105">
        <f>IF(H105=0,0,(IF(D105="M",VLOOKUP(Hoja1!C105,Hoja2!$A$4:$F$116,6),VLOOKUP(Hoja1!C105,Hoja2!$A$4:$F$116,5))-IF(D105="M",VLOOKUP(Hoja1!C105+5,Hoja2!$A$4:$F$116,6),VLOOKUP(Hoja1!C105+5,Hoja2!$A$4:$F$116,5)))/IF(D105="M",VLOOKUP(Hoja1!C105,Hoja2!$A$4:$F$116,6),VLOOKUP(Hoja1!C105,Hoja2!$A$4:$F$116,5))*(IF(D105="M",VLOOKUP(H105+5,Hoja2!$A$4:$F$116,5),VLOOKUP(H105+5,Hoja2!$A$4:$F$116,6))/IF(D105="M",VLOOKUP(H105,Hoja2!$A$4:$F$116,5),VLOOKUP(H105,Hoja2!$A$4:$F$116,6))))</f>
        <v>0.008427376748780115</v>
      </c>
      <c r="S105">
        <f>IF(D105="M",VLOOKUP(Hoja1!C105+5,Hoja2!$A$4:$F$116,6),VLOOKUP(Hoja1!C105+5,Hoja2!$A$4:$F$116,5))/IF(D105="M",VLOOKUP(Hoja1!C105,Hoja2!$A$4:$F$116,6),VLOOKUP(Hoja1!C105,Hoja2!$A$4:$F$116,5))</f>
        <v>0.991392697071697</v>
      </c>
      <c r="T105" s="8">
        <f>IF(K105=0,0,(VLOOKUP(Hoja1!K105+5,Hoja2!$A$4:$F$116,5)/VLOOKUP(Hoja1!K105,Hoja2!$A$4:$F$116,5)))</f>
        <v>0.9980065469729559</v>
      </c>
      <c r="U105" s="8">
        <f>IF(N105=0,0,(VLOOKUP(Hoja1!N105+5,Hoja2!$A$4:$F$116,5)/VLOOKUP(Hoja1!N105,Hoja2!$A$4:$F$116,5)))</f>
        <v>0.9991572838622513</v>
      </c>
      <c r="V105" s="8">
        <f>IF(Q105=0,0,(VLOOKUP(Hoja1!Q105+5,Hoja2!$A$4:$F$116,5)/VLOOKUP(Hoja1!Q105,Hoja2!$A$4:$F$116,5)))</f>
        <v>0</v>
      </c>
      <c r="W105" s="8">
        <f t="shared" si="22"/>
        <v>0.017190194089448774</v>
      </c>
      <c r="X105" s="15">
        <f t="shared" si="23"/>
        <v>0.008607288468765423</v>
      </c>
    </row>
    <row r="106" spans="1:24" ht="12.75">
      <c r="A106" s="4">
        <f t="shared" si="25"/>
        <v>104</v>
      </c>
      <c r="B106" s="3">
        <v>27068</v>
      </c>
      <c r="C106" s="10">
        <f t="shared" si="17"/>
        <v>38.89664613278576</v>
      </c>
      <c r="D106" s="1" t="s">
        <v>1</v>
      </c>
      <c r="E106" s="1" t="s">
        <v>4</v>
      </c>
      <c r="F106" s="3">
        <v>36586</v>
      </c>
      <c r="G106" s="2"/>
      <c r="H106" s="10"/>
      <c r="I106" s="2"/>
      <c r="J106" s="10">
        <f t="shared" si="24"/>
        <v>0</v>
      </c>
      <c r="K106" s="10">
        <f t="shared" si="19"/>
        <v>0</v>
      </c>
      <c r="L106" s="2"/>
      <c r="M106" s="10">
        <f t="shared" si="14"/>
        <v>0</v>
      </c>
      <c r="N106" s="10">
        <f t="shared" si="20"/>
        <v>0</v>
      </c>
      <c r="O106" s="2"/>
      <c r="P106" s="10">
        <f t="shared" si="15"/>
        <v>0</v>
      </c>
      <c r="Q106" s="10">
        <f t="shared" si="21"/>
        <v>0</v>
      </c>
      <c r="R106">
        <f>IF(H106=0,0,(IF(D106="M",VLOOKUP(Hoja1!C106,Hoja2!$A$4:$F$116,6),VLOOKUP(Hoja1!C106,Hoja2!$A$4:$F$116,5))-IF(D106="M",VLOOKUP(Hoja1!C106+5,Hoja2!$A$4:$F$116,6),VLOOKUP(Hoja1!C106+5,Hoja2!$A$4:$F$116,5)))/IF(D106="M",VLOOKUP(Hoja1!C106,Hoja2!$A$4:$F$116,6),VLOOKUP(Hoja1!C106,Hoja2!$A$4:$F$116,5))*(IF(D106="M",VLOOKUP(H106+5,Hoja2!$A$4:$F$116,5),VLOOKUP(H106+5,Hoja2!$A$4:$F$116,6))/IF(D106="M",VLOOKUP(H106,Hoja2!$A$4:$F$116,5),VLOOKUP(H106,Hoja2!$A$4:$F$116,6))))</f>
        <v>0</v>
      </c>
      <c r="S106">
        <f>IF(D106="M",VLOOKUP(Hoja1!C106+5,Hoja2!$A$4:$F$116,6),VLOOKUP(Hoja1!C106+5,Hoja2!$A$4:$F$116,5))/IF(D106="M",VLOOKUP(Hoja1!C106,Hoja2!$A$4:$F$116,6),VLOOKUP(Hoja1!C106,Hoja2!$A$4:$F$116,5))</f>
        <v>0.9950836113808877</v>
      </c>
      <c r="T106" s="8">
        <f>IF(K106=0,0,(VLOOKUP(Hoja1!K106+5,Hoja2!$A$4:$F$116,5)/VLOOKUP(Hoja1!K106,Hoja2!$A$4:$F$116,5)))</f>
        <v>0</v>
      </c>
      <c r="U106" s="8">
        <f>IF(N106=0,0,(VLOOKUP(Hoja1!N106+5,Hoja2!$A$4:$F$116,5)/VLOOKUP(Hoja1!N106,Hoja2!$A$4:$F$116,5)))</f>
        <v>0</v>
      </c>
      <c r="V106" s="8">
        <f>IF(Q106=0,0,(VLOOKUP(Hoja1!Q106+5,Hoja2!$A$4:$F$116,5)/VLOOKUP(Hoja1!Q106,Hoja2!$A$4:$F$116,5)))</f>
        <v>0</v>
      </c>
      <c r="W106" s="8">
        <f t="shared" si="22"/>
        <v>0</v>
      </c>
      <c r="X106" s="15">
        <f t="shared" si="23"/>
        <v>0</v>
      </c>
    </row>
    <row r="107" spans="1:24" ht="12.75">
      <c r="A107" s="4">
        <f t="shared" si="25"/>
        <v>105</v>
      </c>
      <c r="B107" s="3">
        <v>27179</v>
      </c>
      <c r="C107" s="10">
        <f t="shared" si="17"/>
        <v>38.5927446954141</v>
      </c>
      <c r="D107" s="1" t="s">
        <v>1</v>
      </c>
      <c r="E107" s="1" t="s">
        <v>4</v>
      </c>
      <c r="F107" s="3">
        <v>36586</v>
      </c>
      <c r="G107" s="2"/>
      <c r="H107" s="10"/>
      <c r="I107" s="2"/>
      <c r="J107" s="10">
        <f t="shared" si="24"/>
        <v>0</v>
      </c>
      <c r="K107" s="10">
        <f t="shared" si="19"/>
        <v>0</v>
      </c>
      <c r="L107" s="2"/>
      <c r="M107" s="10">
        <f t="shared" si="14"/>
        <v>0</v>
      </c>
      <c r="N107" s="10">
        <f t="shared" si="20"/>
        <v>0</v>
      </c>
      <c r="O107" s="2"/>
      <c r="P107" s="10">
        <f t="shared" si="15"/>
        <v>0</v>
      </c>
      <c r="Q107" s="10">
        <f t="shared" si="21"/>
        <v>0</v>
      </c>
      <c r="R107">
        <f>IF(H107=0,0,(IF(D107="M",VLOOKUP(Hoja1!C107,Hoja2!$A$4:$F$116,6),VLOOKUP(Hoja1!C107,Hoja2!$A$4:$F$116,5))-IF(D107="M",VLOOKUP(Hoja1!C107+5,Hoja2!$A$4:$F$116,6),VLOOKUP(Hoja1!C107+5,Hoja2!$A$4:$F$116,5)))/IF(D107="M",VLOOKUP(Hoja1!C107,Hoja2!$A$4:$F$116,6),VLOOKUP(Hoja1!C107,Hoja2!$A$4:$F$116,5))*(IF(D107="M",VLOOKUP(H107+5,Hoja2!$A$4:$F$116,5),VLOOKUP(H107+5,Hoja2!$A$4:$F$116,6))/IF(D107="M",VLOOKUP(H107,Hoja2!$A$4:$F$116,5),VLOOKUP(H107,Hoja2!$A$4:$F$116,6))))</f>
        <v>0</v>
      </c>
      <c r="S107">
        <f>IF(D107="M",VLOOKUP(Hoja1!C107+5,Hoja2!$A$4:$F$116,6),VLOOKUP(Hoja1!C107+5,Hoja2!$A$4:$F$116,5))/IF(D107="M",VLOOKUP(Hoja1!C107,Hoja2!$A$4:$F$116,6),VLOOKUP(Hoja1!C107,Hoja2!$A$4:$F$116,5))</f>
        <v>0.9950836113808877</v>
      </c>
      <c r="T107" s="8">
        <f>IF(K107=0,0,(VLOOKUP(Hoja1!K107+5,Hoja2!$A$4:$F$116,5)/VLOOKUP(Hoja1!K107,Hoja2!$A$4:$F$116,5)))</f>
        <v>0</v>
      </c>
      <c r="U107" s="8">
        <f>IF(N107=0,0,(VLOOKUP(Hoja1!N107+5,Hoja2!$A$4:$F$116,5)/VLOOKUP(Hoja1!N107,Hoja2!$A$4:$F$116,5)))</f>
        <v>0</v>
      </c>
      <c r="V107" s="8">
        <f>IF(Q107=0,0,(VLOOKUP(Hoja1!Q107+5,Hoja2!$A$4:$F$116,5)/VLOOKUP(Hoja1!Q107,Hoja2!$A$4:$F$116,5)))</f>
        <v>0</v>
      </c>
      <c r="W107" s="8">
        <f t="shared" si="22"/>
        <v>0</v>
      </c>
      <c r="X107" s="15">
        <f t="shared" si="23"/>
        <v>0</v>
      </c>
    </row>
    <row r="108" spans="1:24" ht="12.75">
      <c r="A108" s="4">
        <f t="shared" si="25"/>
        <v>106</v>
      </c>
      <c r="B108" s="3">
        <v>26927</v>
      </c>
      <c r="C108" s="10">
        <f t="shared" si="17"/>
        <v>39.28268309377139</v>
      </c>
      <c r="D108" s="1" t="s">
        <v>2</v>
      </c>
      <c r="E108" s="1" t="s">
        <v>0</v>
      </c>
      <c r="F108" s="3">
        <v>36586</v>
      </c>
      <c r="G108" s="3">
        <v>26927</v>
      </c>
      <c r="H108" s="10">
        <f t="shared" si="18"/>
        <v>39.28268309377139</v>
      </c>
      <c r="I108" s="2"/>
      <c r="J108" s="10">
        <f t="shared" si="24"/>
        <v>0</v>
      </c>
      <c r="K108" s="10">
        <f t="shared" si="19"/>
        <v>0</v>
      </c>
      <c r="L108" s="2"/>
      <c r="M108" s="10">
        <f t="shared" si="14"/>
        <v>0</v>
      </c>
      <c r="N108" s="10">
        <f t="shared" si="20"/>
        <v>0</v>
      </c>
      <c r="O108" s="2"/>
      <c r="P108" s="10">
        <f t="shared" si="15"/>
        <v>0</v>
      </c>
      <c r="Q108" s="10">
        <f t="shared" si="21"/>
        <v>0</v>
      </c>
      <c r="R108">
        <f>IF(H108=0,0,(IF(D108="M",VLOOKUP(Hoja1!C108,Hoja2!$A$4:$F$116,6),VLOOKUP(Hoja1!C108,Hoja2!$A$4:$F$116,5))-IF(D108="M",VLOOKUP(Hoja1!C108+5,Hoja2!$A$4:$F$116,6),VLOOKUP(Hoja1!C108+5,Hoja2!$A$4:$F$116,5)))/IF(D108="M",VLOOKUP(Hoja1!C108,Hoja2!$A$4:$F$116,6),VLOOKUP(Hoja1!C108,Hoja2!$A$4:$F$116,5))*(IF(D108="M",VLOOKUP(H108+5,Hoja2!$A$4:$F$116,5),VLOOKUP(H108+5,Hoja2!$A$4:$F$116,6))/IF(D108="M",VLOOKUP(H108,Hoja2!$A$4:$F$116,5),VLOOKUP(H108,Hoja2!$A$4:$F$116,6))))</f>
        <v>0.00776231391000011</v>
      </c>
      <c r="S108">
        <f>IF(D108="M",VLOOKUP(Hoja1!C108+5,Hoja2!$A$4:$F$116,6),VLOOKUP(Hoja1!C108+5,Hoja2!$A$4:$F$116,5))/IF(D108="M",VLOOKUP(Hoja1!C108,Hoja2!$A$4:$F$116,6),VLOOKUP(Hoja1!C108,Hoja2!$A$4:$F$116,5))</f>
        <v>0.9921943513374399</v>
      </c>
      <c r="T108" s="8">
        <f>IF(K108=0,0,(VLOOKUP(Hoja1!K108+5,Hoja2!$A$4:$F$116,5)/VLOOKUP(Hoja1!K108,Hoja2!$A$4:$F$116,5)))</f>
        <v>0</v>
      </c>
      <c r="U108" s="8">
        <f>IF(N108=0,0,(VLOOKUP(Hoja1!N108+5,Hoja2!$A$4:$F$116,5)/VLOOKUP(Hoja1!N108,Hoja2!$A$4:$F$116,5)))</f>
        <v>0</v>
      </c>
      <c r="V108" s="8">
        <f>IF(Q108=0,0,(VLOOKUP(Hoja1!Q108+5,Hoja2!$A$4:$F$116,5)/VLOOKUP(Hoja1!Q108,Hoja2!$A$4:$F$116,5)))</f>
        <v>0</v>
      </c>
      <c r="W108" s="8">
        <f t="shared" si="22"/>
        <v>0</v>
      </c>
      <c r="X108" s="15">
        <f t="shared" si="23"/>
        <v>0</v>
      </c>
    </row>
    <row r="109" spans="1:24" ht="12.75">
      <c r="A109" s="4">
        <f t="shared" si="25"/>
        <v>107</v>
      </c>
      <c r="B109" s="3">
        <v>27126</v>
      </c>
      <c r="C109" s="10">
        <f t="shared" si="17"/>
        <v>38.7378507871321</v>
      </c>
      <c r="D109" s="1" t="s">
        <v>1</v>
      </c>
      <c r="E109" s="1" t="s">
        <v>4</v>
      </c>
      <c r="F109" s="3">
        <v>36586</v>
      </c>
      <c r="G109" s="2"/>
      <c r="H109" s="10"/>
      <c r="I109" s="2"/>
      <c r="J109" s="10">
        <f t="shared" si="24"/>
        <v>0</v>
      </c>
      <c r="K109" s="10">
        <f t="shared" si="19"/>
        <v>0</v>
      </c>
      <c r="L109" s="2"/>
      <c r="M109" s="10">
        <f t="shared" si="14"/>
        <v>0</v>
      </c>
      <c r="N109" s="10">
        <f t="shared" si="20"/>
        <v>0</v>
      </c>
      <c r="O109" s="2"/>
      <c r="P109" s="10">
        <f t="shared" si="15"/>
        <v>0</v>
      </c>
      <c r="Q109" s="10">
        <f t="shared" si="21"/>
        <v>0</v>
      </c>
      <c r="R109">
        <f>IF(H109=0,0,(IF(D109="M",VLOOKUP(Hoja1!C109,Hoja2!$A$4:$F$116,6),VLOOKUP(Hoja1!C109,Hoja2!$A$4:$F$116,5))-IF(D109="M",VLOOKUP(Hoja1!C109+5,Hoja2!$A$4:$F$116,6),VLOOKUP(Hoja1!C109+5,Hoja2!$A$4:$F$116,5)))/IF(D109="M",VLOOKUP(Hoja1!C109,Hoja2!$A$4:$F$116,6),VLOOKUP(Hoja1!C109,Hoja2!$A$4:$F$116,5))*(IF(D109="M",VLOOKUP(H109+5,Hoja2!$A$4:$F$116,5),VLOOKUP(H109+5,Hoja2!$A$4:$F$116,6))/IF(D109="M",VLOOKUP(H109,Hoja2!$A$4:$F$116,5),VLOOKUP(H109,Hoja2!$A$4:$F$116,6))))</f>
        <v>0</v>
      </c>
      <c r="S109">
        <f>IF(D109="M",VLOOKUP(Hoja1!C109+5,Hoja2!$A$4:$F$116,6),VLOOKUP(Hoja1!C109+5,Hoja2!$A$4:$F$116,5))/IF(D109="M",VLOOKUP(Hoja1!C109,Hoja2!$A$4:$F$116,6),VLOOKUP(Hoja1!C109,Hoja2!$A$4:$F$116,5))</f>
        <v>0.9950836113808877</v>
      </c>
      <c r="T109" s="8">
        <f>IF(K109=0,0,(VLOOKUP(Hoja1!K109+5,Hoja2!$A$4:$F$116,5)/VLOOKUP(Hoja1!K109,Hoja2!$A$4:$F$116,5)))</f>
        <v>0</v>
      </c>
      <c r="U109" s="8">
        <f>IF(N109=0,0,(VLOOKUP(Hoja1!N109+5,Hoja2!$A$4:$F$116,5)/VLOOKUP(Hoja1!N109,Hoja2!$A$4:$F$116,5)))</f>
        <v>0</v>
      </c>
      <c r="V109" s="8">
        <f>IF(Q109=0,0,(VLOOKUP(Hoja1!Q109+5,Hoja2!$A$4:$F$116,5)/VLOOKUP(Hoja1!Q109,Hoja2!$A$4:$F$116,5)))</f>
        <v>0</v>
      </c>
      <c r="W109" s="8">
        <f t="shared" si="22"/>
        <v>0</v>
      </c>
      <c r="X109" s="15">
        <f t="shared" si="23"/>
        <v>0</v>
      </c>
    </row>
    <row r="110" spans="1:24" ht="12.75">
      <c r="A110" s="4">
        <f t="shared" si="25"/>
        <v>108</v>
      </c>
      <c r="B110" s="3">
        <v>25831</v>
      </c>
      <c r="C110" s="10">
        <f t="shared" si="17"/>
        <v>42.28336755646817</v>
      </c>
      <c r="D110" s="1" t="s">
        <v>2</v>
      </c>
      <c r="E110" s="1" t="s">
        <v>0</v>
      </c>
      <c r="F110" s="3">
        <v>36587</v>
      </c>
      <c r="G110" s="3">
        <v>25705</v>
      </c>
      <c r="H110" s="10">
        <f t="shared" si="18"/>
        <v>42.62833675564682</v>
      </c>
      <c r="I110" s="3">
        <v>37813</v>
      </c>
      <c r="J110" s="10">
        <f t="shared" si="24"/>
        <v>9.478439425051334</v>
      </c>
      <c r="K110" s="10">
        <f t="shared" si="19"/>
        <v>9.478439425051334</v>
      </c>
      <c r="L110" s="3">
        <v>38955</v>
      </c>
      <c r="M110" s="10">
        <f t="shared" si="14"/>
        <v>6.351813826146475</v>
      </c>
      <c r="N110" s="10">
        <f t="shared" si="20"/>
        <v>6.351813826146475</v>
      </c>
      <c r="O110" s="2"/>
      <c r="P110" s="10">
        <f t="shared" si="15"/>
        <v>0</v>
      </c>
      <c r="Q110" s="10">
        <f t="shared" si="21"/>
        <v>0</v>
      </c>
      <c r="R110">
        <f>IF(H110=0,0,(IF(D110="M",VLOOKUP(Hoja1!C110,Hoja2!$A$4:$F$116,6),VLOOKUP(Hoja1!C110,Hoja2!$A$4:$F$116,5))-IF(D110="M",VLOOKUP(Hoja1!C110+5,Hoja2!$A$4:$F$116,6),VLOOKUP(Hoja1!C110+5,Hoja2!$A$4:$F$116,5)))/IF(D110="M",VLOOKUP(Hoja1!C110,Hoja2!$A$4:$F$116,6),VLOOKUP(Hoja1!C110,Hoja2!$A$4:$F$116,5))*(IF(D110="M",VLOOKUP(H110+5,Hoja2!$A$4:$F$116,5),VLOOKUP(H110+5,Hoja2!$A$4:$F$116,6))/IF(D110="M",VLOOKUP(H110,Hoja2!$A$4:$F$116,5),VLOOKUP(H110,Hoja2!$A$4:$F$116,6))))</f>
        <v>0.010847706685423711</v>
      </c>
      <c r="S110">
        <f>IF(D110="M",VLOOKUP(Hoja1!C110+5,Hoja2!$A$4:$F$116,6),VLOOKUP(Hoja1!C110+5,Hoja2!$A$4:$F$116,5))/IF(D110="M",VLOOKUP(Hoja1!C110,Hoja2!$A$4:$F$116,6),VLOOKUP(Hoja1!C110,Hoja2!$A$4:$F$116,5))</f>
        <v>0.9890717604410372</v>
      </c>
      <c r="T110" s="8">
        <f>IF(K110=0,0,(VLOOKUP(Hoja1!K110+5,Hoja2!$A$4:$F$116,5)/VLOOKUP(Hoja1!K110,Hoja2!$A$4:$F$116,5)))</f>
        <v>0.9989554306333893</v>
      </c>
      <c r="U110" s="8">
        <f>IF(N110=0,0,(VLOOKUP(Hoja1!N110+5,Hoja2!$A$4:$F$116,5)/VLOOKUP(Hoja1!N110,Hoja2!$A$4:$F$116,5)))</f>
        <v>0.9991712747364826</v>
      </c>
      <c r="V110" s="8">
        <f>IF(Q110=0,0,(VLOOKUP(Hoja1!Q110+5,Hoja2!$A$4:$F$116,5)/VLOOKUP(Hoja1!Q110,Hoja2!$A$4:$F$116,5)))</f>
        <v>0</v>
      </c>
      <c r="W110" s="8">
        <f t="shared" si="22"/>
        <v>0.021836007305443095</v>
      </c>
      <c r="X110" s="15">
        <f t="shared" si="23"/>
        <v>0.010928230098811784</v>
      </c>
    </row>
    <row r="111" spans="1:24" ht="12.75">
      <c r="A111" s="4">
        <f t="shared" si="25"/>
        <v>109</v>
      </c>
      <c r="B111" s="3">
        <v>23885</v>
      </c>
      <c r="C111" s="10">
        <f t="shared" si="17"/>
        <v>47.611225188227245</v>
      </c>
      <c r="D111" s="1" t="s">
        <v>2</v>
      </c>
      <c r="E111" s="1" t="s">
        <v>0</v>
      </c>
      <c r="F111" s="3">
        <v>36586</v>
      </c>
      <c r="G111" s="3">
        <v>24647</v>
      </c>
      <c r="H111" s="10">
        <f t="shared" si="18"/>
        <v>45.52498288843258</v>
      </c>
      <c r="I111" s="3">
        <v>36701</v>
      </c>
      <c r="J111" s="10">
        <f t="shared" si="24"/>
        <v>12.522929500342231</v>
      </c>
      <c r="K111" s="10">
        <f t="shared" si="19"/>
        <v>12.522929500342231</v>
      </c>
      <c r="L111" s="3">
        <v>39444</v>
      </c>
      <c r="M111" s="10">
        <f t="shared" si="14"/>
        <v>5.0130047912388775</v>
      </c>
      <c r="N111" s="10">
        <f t="shared" si="20"/>
        <v>5.0130047912388775</v>
      </c>
      <c r="O111" s="2"/>
      <c r="P111" s="10">
        <f t="shared" si="15"/>
        <v>0</v>
      </c>
      <c r="Q111" s="10">
        <f t="shared" si="21"/>
        <v>0</v>
      </c>
      <c r="R111">
        <f>IF(H111=0,0,(IF(D111="M",VLOOKUP(Hoja1!C111,Hoja2!$A$4:$F$116,6),VLOOKUP(Hoja1!C111,Hoja2!$A$4:$F$116,5))-IF(D111="M",VLOOKUP(Hoja1!C111+5,Hoja2!$A$4:$F$116,6),VLOOKUP(Hoja1!C111+5,Hoja2!$A$4:$F$116,5)))/IF(D111="M",VLOOKUP(Hoja1!C111,Hoja2!$A$4:$F$116,6),VLOOKUP(Hoja1!C111,Hoja2!$A$4:$F$116,5))*(IF(D111="M",VLOOKUP(H111+5,Hoja2!$A$4:$F$116,5),VLOOKUP(H111+5,Hoja2!$A$4:$F$116,6))/IF(D111="M",VLOOKUP(H111,Hoja2!$A$4:$F$116,5),VLOOKUP(H111,Hoja2!$A$4:$F$116,6))))</f>
        <v>0.018715870840986287</v>
      </c>
      <c r="S111">
        <f>IF(D111="M",VLOOKUP(Hoja1!C111+5,Hoja2!$A$4:$F$116,6),VLOOKUP(Hoja1!C111+5,Hoja2!$A$4:$F$116,5))/IF(D111="M",VLOOKUP(Hoja1!C111,Hoja2!$A$4:$F$116,6),VLOOKUP(Hoja1!C111,Hoja2!$A$4:$F$116,5))</f>
        <v>0.9811076174101091</v>
      </c>
      <c r="T111" s="8">
        <f>IF(K111=0,0,(VLOOKUP(Hoja1!K111+5,Hoja2!$A$4:$F$116,5)/VLOOKUP(Hoja1!K111,Hoja2!$A$4:$F$116,5)))</f>
        <v>0.9980065469729559</v>
      </c>
      <c r="U111" s="8">
        <f>IF(N111=0,0,(VLOOKUP(Hoja1!N111+5,Hoja2!$A$4:$F$116,5)/VLOOKUP(Hoja1!N111,Hoja2!$A$4:$F$116,5)))</f>
        <v>0.9991402951914227</v>
      </c>
      <c r="V111" s="8">
        <f>IF(Q111=0,0,(VLOOKUP(Hoja1!Q111+5,Hoja2!$A$4:$F$116,5)/VLOOKUP(Hoja1!Q111,Hoja2!$A$4:$F$116,5)))</f>
        <v>0</v>
      </c>
      <c r="W111" s="8">
        <f t="shared" si="22"/>
        <v>0.03773086223036189</v>
      </c>
      <c r="X111" s="15">
        <f t="shared" si="23"/>
        <v>0.01889235021248168</v>
      </c>
    </row>
    <row r="112" spans="1:24" ht="12.75">
      <c r="A112" s="4">
        <f t="shared" si="25"/>
        <v>110</v>
      </c>
      <c r="B112" s="3">
        <v>26591</v>
      </c>
      <c r="C112" s="10">
        <f t="shared" si="17"/>
        <v>40.20260095824778</v>
      </c>
      <c r="D112" s="1" t="s">
        <v>1</v>
      </c>
      <c r="E112" s="1" t="s">
        <v>0</v>
      </c>
      <c r="F112" s="3">
        <v>36586</v>
      </c>
      <c r="G112" s="3">
        <v>24740</v>
      </c>
      <c r="H112" s="10">
        <f t="shared" si="18"/>
        <v>45.270362765229294</v>
      </c>
      <c r="I112" s="3">
        <v>36134</v>
      </c>
      <c r="J112" s="10">
        <f t="shared" si="24"/>
        <v>14.075290896646132</v>
      </c>
      <c r="K112" s="10">
        <f t="shared" si="19"/>
        <v>14.075290896646132</v>
      </c>
      <c r="L112" s="3">
        <v>38252</v>
      </c>
      <c r="M112" s="10">
        <f t="shared" si="14"/>
        <v>8.276522929500342</v>
      </c>
      <c r="N112" s="10">
        <f t="shared" si="20"/>
        <v>8.276522929500342</v>
      </c>
      <c r="O112" s="2"/>
      <c r="P112" s="10">
        <f t="shared" si="15"/>
        <v>0</v>
      </c>
      <c r="Q112" s="10">
        <f t="shared" si="21"/>
        <v>0</v>
      </c>
      <c r="R112">
        <f>IF(H112=0,0,(IF(D112="M",VLOOKUP(Hoja1!C112,Hoja2!$A$4:$F$116,6),VLOOKUP(Hoja1!C112,Hoja2!$A$4:$F$116,5))-IF(D112="M",VLOOKUP(Hoja1!C112+5,Hoja2!$A$4:$F$116,6),VLOOKUP(Hoja1!C112+5,Hoja2!$A$4:$F$116,5)))/IF(D112="M",VLOOKUP(Hoja1!C112,Hoja2!$A$4:$F$116,6),VLOOKUP(Hoja1!C112,Hoja2!$A$4:$F$116,5))*(IF(D112="M",VLOOKUP(H112+5,Hoja2!$A$4:$F$116,5),VLOOKUP(H112+5,Hoja2!$A$4:$F$116,6))/IF(D112="M",VLOOKUP(H112,Hoja2!$A$4:$F$116,5),VLOOKUP(H112,Hoja2!$A$4:$F$116,6))))</f>
        <v>0.0060833152014875555</v>
      </c>
      <c r="S112">
        <f>IF(D112="M",VLOOKUP(Hoja1!C112+5,Hoja2!$A$4:$F$116,6),VLOOKUP(Hoja1!C112+5,Hoja2!$A$4:$F$116,5))/IF(D112="M",VLOOKUP(Hoja1!C112,Hoja2!$A$4:$F$116,6),VLOOKUP(Hoja1!C112,Hoja2!$A$4:$F$116,5))</f>
        <v>0.9938222441254968</v>
      </c>
      <c r="T112" s="8">
        <f>IF(K112=0,0,(VLOOKUP(Hoja1!K112+5,Hoja2!$A$4:$F$116,5)/VLOOKUP(Hoja1!K112,Hoja2!$A$4:$F$116,5)))</f>
        <v>0.9970953363369255</v>
      </c>
      <c r="U112" s="8">
        <f>IF(N112=0,0,(VLOOKUP(Hoja1!N112+5,Hoja2!$A$4:$F$116,5)/VLOOKUP(Hoja1!N112,Hoja2!$A$4:$F$116,5)))</f>
        <v>0.9990903292767259</v>
      </c>
      <c r="V112" s="8">
        <f>IF(Q112=0,0,(VLOOKUP(Hoja1!Q112+5,Hoja2!$A$4:$F$116,5)/VLOOKUP(Hoja1!Q112,Hoja2!$A$4:$F$116,5)))</f>
        <v>0</v>
      </c>
      <c r="W112" s="8">
        <f t="shared" si="22"/>
        <v>0.012331947722343814</v>
      </c>
      <c r="X112" s="15">
        <f t="shared" si="23"/>
        <v>0.0061777395510961034</v>
      </c>
    </row>
    <row r="113" spans="1:24" ht="12.75">
      <c r="A113" s="4">
        <f t="shared" si="25"/>
        <v>111</v>
      </c>
      <c r="B113" s="3">
        <v>26344</v>
      </c>
      <c r="C113" s="10">
        <f t="shared" si="17"/>
        <v>40.878850102669404</v>
      </c>
      <c r="D113" s="1" t="s">
        <v>2</v>
      </c>
      <c r="E113" s="1" t="s">
        <v>4</v>
      </c>
      <c r="F113" s="3">
        <v>36586</v>
      </c>
      <c r="G113" s="2"/>
      <c r="H113" s="10"/>
      <c r="I113" s="2"/>
      <c r="J113" s="10">
        <f t="shared" si="24"/>
        <v>0</v>
      </c>
      <c r="K113" s="10">
        <f t="shared" si="19"/>
        <v>0</v>
      </c>
      <c r="L113" s="2"/>
      <c r="M113" s="10">
        <f t="shared" si="14"/>
        <v>0</v>
      </c>
      <c r="N113" s="10">
        <f t="shared" si="20"/>
        <v>0</v>
      </c>
      <c r="O113" s="2"/>
      <c r="P113" s="10">
        <f t="shared" si="15"/>
        <v>0</v>
      </c>
      <c r="Q113" s="10">
        <f t="shared" si="21"/>
        <v>0</v>
      </c>
      <c r="R113">
        <f>IF(H113=0,0,(IF(D113="M",VLOOKUP(Hoja1!C113,Hoja2!$A$4:$F$116,6),VLOOKUP(Hoja1!C113,Hoja2!$A$4:$F$116,5))-IF(D113="M",VLOOKUP(Hoja1!C113+5,Hoja2!$A$4:$F$116,6),VLOOKUP(Hoja1!C113+5,Hoja2!$A$4:$F$116,5)))/IF(D113="M",VLOOKUP(Hoja1!C113,Hoja2!$A$4:$F$116,6),VLOOKUP(Hoja1!C113,Hoja2!$A$4:$F$116,5))*(IF(D113="M",VLOOKUP(H113+5,Hoja2!$A$4:$F$116,5),VLOOKUP(H113+5,Hoja2!$A$4:$F$116,6))/IF(D113="M",VLOOKUP(H113,Hoja2!$A$4:$F$116,5),VLOOKUP(H113,Hoja2!$A$4:$F$116,6))))</f>
        <v>0</v>
      </c>
      <c r="S113">
        <f>IF(D113="M",VLOOKUP(Hoja1!C113+5,Hoja2!$A$4:$F$116,6),VLOOKUP(Hoja1!C113+5,Hoja2!$A$4:$F$116,5))/IF(D113="M",VLOOKUP(Hoja1!C113,Hoja2!$A$4:$F$116,6),VLOOKUP(Hoja1!C113,Hoja2!$A$4:$F$116,5))</f>
        <v>0.9913012307799974</v>
      </c>
      <c r="T113" s="8">
        <f>IF(K113=0,0,(VLOOKUP(Hoja1!K113+5,Hoja2!$A$4:$F$116,5)/VLOOKUP(Hoja1!K113,Hoja2!$A$4:$F$116,5)))</f>
        <v>0</v>
      </c>
      <c r="U113" s="8">
        <f>IF(N113=0,0,(VLOOKUP(Hoja1!N113+5,Hoja2!$A$4:$F$116,5)/VLOOKUP(Hoja1!N113,Hoja2!$A$4:$F$116,5)))</f>
        <v>0</v>
      </c>
      <c r="V113" s="8">
        <f>IF(Q113=0,0,(VLOOKUP(Hoja1!Q113+5,Hoja2!$A$4:$F$116,5)/VLOOKUP(Hoja1!Q113,Hoja2!$A$4:$F$116,5)))</f>
        <v>0</v>
      </c>
      <c r="W113" s="8">
        <f t="shared" si="22"/>
        <v>0</v>
      </c>
      <c r="X113" s="15">
        <f t="shared" si="23"/>
        <v>0</v>
      </c>
    </row>
    <row r="114" spans="1:24" ht="12.75">
      <c r="A114" s="4">
        <f t="shared" si="25"/>
        <v>112</v>
      </c>
      <c r="B114" s="3">
        <v>23878</v>
      </c>
      <c r="C114" s="10">
        <f t="shared" si="17"/>
        <v>47.630390143737166</v>
      </c>
      <c r="D114" s="1" t="s">
        <v>1</v>
      </c>
      <c r="E114" s="1" t="s">
        <v>0</v>
      </c>
      <c r="F114" s="3">
        <v>36586</v>
      </c>
      <c r="G114" s="3">
        <v>24243</v>
      </c>
      <c r="H114" s="10">
        <f t="shared" si="18"/>
        <v>46.63107460643395</v>
      </c>
      <c r="I114" s="3">
        <v>33196</v>
      </c>
      <c r="J114" s="10">
        <f t="shared" si="24"/>
        <v>22.119096509240247</v>
      </c>
      <c r="K114" s="10">
        <f t="shared" si="19"/>
        <v>0</v>
      </c>
      <c r="L114" s="2"/>
      <c r="M114" s="10">
        <f t="shared" si="14"/>
        <v>0</v>
      </c>
      <c r="N114" s="10">
        <f t="shared" si="20"/>
        <v>0</v>
      </c>
      <c r="O114" s="2"/>
      <c r="P114" s="10">
        <f t="shared" si="15"/>
        <v>0</v>
      </c>
      <c r="Q114" s="10">
        <f t="shared" si="21"/>
        <v>0</v>
      </c>
      <c r="R114">
        <f>IF(H114=0,0,(IF(D114="M",VLOOKUP(Hoja1!C114,Hoja2!$A$4:$F$116,6),VLOOKUP(Hoja1!C114,Hoja2!$A$4:$F$116,5))-IF(D114="M",VLOOKUP(Hoja1!C114+5,Hoja2!$A$4:$F$116,6),VLOOKUP(Hoja1!C114+5,Hoja2!$A$4:$F$116,5)))/IF(D114="M",VLOOKUP(Hoja1!C114,Hoja2!$A$4:$F$116,6),VLOOKUP(Hoja1!C114,Hoja2!$A$4:$F$116,5))*(IF(D114="M",VLOOKUP(H114+5,Hoja2!$A$4:$F$116,5),VLOOKUP(H114+5,Hoja2!$A$4:$F$116,6))/IF(D114="M",VLOOKUP(H114,Hoja2!$A$4:$F$116,5),VLOOKUP(H114,Hoja2!$A$4:$F$116,6))))</f>
        <v>0.011020880397132135</v>
      </c>
      <c r="S114">
        <f>IF(D114="M",VLOOKUP(Hoja1!C114+5,Hoja2!$A$4:$F$116,6),VLOOKUP(Hoja1!C114+5,Hoja2!$A$4:$F$116,5))/IF(D114="M",VLOOKUP(Hoja1!C114,Hoja2!$A$4:$F$116,6),VLOOKUP(Hoja1!C114,Hoja2!$A$4:$F$116,5))</f>
        <v>0.9887883796706554</v>
      </c>
      <c r="T114" s="8">
        <f>IF(K114=0,0,(VLOOKUP(Hoja1!K114+5,Hoja2!$A$4:$F$116,5)/VLOOKUP(Hoja1!K114,Hoja2!$A$4:$F$116,5)))</f>
        <v>0</v>
      </c>
      <c r="U114" s="8">
        <f>IF(N114=0,0,(VLOOKUP(Hoja1!N114+5,Hoja2!$A$4:$F$116,5)/VLOOKUP(Hoja1!N114,Hoja2!$A$4:$F$116,5)))</f>
        <v>0</v>
      </c>
      <c r="V114" s="8">
        <f>IF(Q114=0,0,(VLOOKUP(Hoja1!Q114+5,Hoja2!$A$4:$F$116,5)/VLOOKUP(Hoja1!Q114,Hoja2!$A$4:$F$116,5)))</f>
        <v>0</v>
      </c>
      <c r="W114" s="8">
        <f t="shared" si="22"/>
        <v>0</v>
      </c>
      <c r="X114" s="15">
        <f t="shared" si="23"/>
        <v>0</v>
      </c>
    </row>
    <row r="115" spans="1:24" ht="12.75">
      <c r="A115" s="4">
        <f t="shared" si="25"/>
        <v>113</v>
      </c>
      <c r="B115" s="3">
        <v>25097</v>
      </c>
      <c r="C115" s="10">
        <f t="shared" si="17"/>
        <v>44.29295003422313</v>
      </c>
      <c r="D115" s="1" t="s">
        <v>1</v>
      </c>
      <c r="E115" s="1" t="s">
        <v>0</v>
      </c>
      <c r="F115" s="3">
        <v>36586</v>
      </c>
      <c r="G115" s="3">
        <v>24594</v>
      </c>
      <c r="H115" s="10">
        <f t="shared" si="18"/>
        <v>45.67008898015058</v>
      </c>
      <c r="I115" s="3">
        <v>37940</v>
      </c>
      <c r="J115" s="10">
        <f t="shared" si="24"/>
        <v>9.130732375085557</v>
      </c>
      <c r="K115" s="10">
        <f t="shared" si="19"/>
        <v>9.130732375085557</v>
      </c>
      <c r="L115" s="2"/>
      <c r="M115" s="10">
        <f t="shared" si="14"/>
        <v>0</v>
      </c>
      <c r="N115" s="10">
        <f t="shared" si="20"/>
        <v>0</v>
      </c>
      <c r="O115" s="2"/>
      <c r="P115" s="10">
        <f t="shared" si="15"/>
        <v>0</v>
      </c>
      <c r="Q115" s="10">
        <f t="shared" si="21"/>
        <v>0</v>
      </c>
      <c r="R115">
        <f>IF(H115=0,0,(IF(D115="M",VLOOKUP(Hoja1!C115,Hoja2!$A$4:$F$116,6),VLOOKUP(Hoja1!C115,Hoja2!$A$4:$F$116,5))-IF(D115="M",VLOOKUP(Hoja1!C115+5,Hoja2!$A$4:$F$116,6),VLOOKUP(Hoja1!C115+5,Hoja2!$A$4:$F$116,5)))/IF(D115="M",VLOOKUP(Hoja1!C115,Hoja2!$A$4:$F$116,6),VLOOKUP(Hoja1!C115,Hoja2!$A$4:$F$116,5))*(IF(D115="M",VLOOKUP(H115+5,Hoja2!$A$4:$F$116,5),VLOOKUP(H115+5,Hoja2!$A$4:$F$116,6))/IF(D115="M",VLOOKUP(H115,Hoja2!$A$4:$F$116,5),VLOOKUP(H115,Hoja2!$A$4:$F$116,6))))</f>
        <v>0.008475721250763343</v>
      </c>
      <c r="S115">
        <f>IF(D115="M",VLOOKUP(Hoja1!C115+5,Hoja2!$A$4:$F$116,6),VLOOKUP(Hoja1!C115+5,Hoja2!$A$4:$F$116,5))/IF(D115="M",VLOOKUP(Hoja1!C115,Hoja2!$A$4:$F$116,6),VLOOKUP(Hoja1!C115,Hoja2!$A$4:$F$116,5))</f>
        <v>0.991392697071697</v>
      </c>
      <c r="T115" s="8">
        <f>IF(K115=0,0,(VLOOKUP(Hoja1!K115+5,Hoja2!$A$4:$F$116,5)/VLOOKUP(Hoja1!K115,Hoja2!$A$4:$F$116,5)))</f>
        <v>0.9989554306333893</v>
      </c>
      <c r="U115" s="8">
        <f>IF(N115=0,0,(VLOOKUP(Hoja1!N115+5,Hoja2!$A$4:$F$116,5)/VLOOKUP(Hoja1!N115,Hoja2!$A$4:$F$116,5)))</f>
        <v>0</v>
      </c>
      <c r="V115" s="8">
        <f>IF(Q115=0,0,(VLOOKUP(Hoja1!Q115+5,Hoja2!$A$4:$F$116,5)/VLOOKUP(Hoja1!Q115,Hoja2!$A$4:$F$116,5)))</f>
        <v>0</v>
      </c>
      <c r="W115" s="8">
        <f t="shared" si="22"/>
        <v>0.008598312003334985</v>
      </c>
      <c r="X115" s="15">
        <f t="shared" si="23"/>
        <v>0.008598312003334985</v>
      </c>
    </row>
    <row r="116" spans="1:24" ht="12.75">
      <c r="A116" s="4">
        <f t="shared" si="25"/>
        <v>114</v>
      </c>
      <c r="B116" s="3">
        <v>27697</v>
      </c>
      <c r="C116" s="10">
        <f t="shared" si="17"/>
        <v>37.17453798767967</v>
      </c>
      <c r="D116" s="1" t="s">
        <v>2</v>
      </c>
      <c r="E116" s="1" t="s">
        <v>4</v>
      </c>
      <c r="F116" s="3">
        <v>36586</v>
      </c>
      <c r="G116" s="2"/>
      <c r="H116" s="10"/>
      <c r="I116" s="2"/>
      <c r="J116" s="10">
        <f t="shared" si="24"/>
        <v>0</v>
      </c>
      <c r="K116" s="10">
        <f t="shared" si="19"/>
        <v>0</v>
      </c>
      <c r="L116" s="2"/>
      <c r="M116" s="10">
        <f t="shared" si="14"/>
        <v>0</v>
      </c>
      <c r="N116" s="10">
        <f t="shared" si="20"/>
        <v>0</v>
      </c>
      <c r="O116" s="2"/>
      <c r="P116" s="10">
        <f t="shared" si="15"/>
        <v>0</v>
      </c>
      <c r="Q116" s="10">
        <f t="shared" si="21"/>
        <v>0</v>
      </c>
      <c r="R116">
        <f>IF(H116=0,0,(IF(D116="M",VLOOKUP(Hoja1!C116,Hoja2!$A$4:$F$116,6),VLOOKUP(Hoja1!C116,Hoja2!$A$4:$F$116,5))-IF(D116="M",VLOOKUP(Hoja1!C116+5,Hoja2!$A$4:$F$116,6),VLOOKUP(Hoja1!C116+5,Hoja2!$A$4:$F$116,5)))/IF(D116="M",VLOOKUP(Hoja1!C116,Hoja2!$A$4:$F$116,6),VLOOKUP(Hoja1!C116,Hoja2!$A$4:$F$116,5))*(IF(D116="M",VLOOKUP(H116+5,Hoja2!$A$4:$F$116,5),VLOOKUP(H116+5,Hoja2!$A$4:$F$116,6))/IF(D116="M",VLOOKUP(H116,Hoja2!$A$4:$F$116,5),VLOOKUP(H116,Hoja2!$A$4:$F$116,6))))</f>
        <v>0</v>
      </c>
      <c r="S116">
        <f>IF(D116="M",VLOOKUP(Hoja1!C116+5,Hoja2!$A$4:$F$116,6),VLOOKUP(Hoja1!C116+5,Hoja2!$A$4:$F$116,5))/IF(D116="M",VLOOKUP(Hoja1!C116,Hoja2!$A$4:$F$116,6),VLOOKUP(Hoja1!C116,Hoja2!$A$4:$F$116,5))</f>
        <v>0.9935834671621879</v>
      </c>
      <c r="T116" s="8">
        <f>IF(K116=0,0,(VLOOKUP(Hoja1!K116+5,Hoja2!$A$4:$F$116,5)/VLOOKUP(Hoja1!K116,Hoja2!$A$4:$F$116,5)))</f>
        <v>0</v>
      </c>
      <c r="U116" s="8">
        <f>IF(N116=0,0,(VLOOKUP(Hoja1!N116+5,Hoja2!$A$4:$F$116,5)/VLOOKUP(Hoja1!N116,Hoja2!$A$4:$F$116,5)))</f>
        <v>0</v>
      </c>
      <c r="V116" s="8">
        <f>IF(Q116=0,0,(VLOOKUP(Hoja1!Q116+5,Hoja2!$A$4:$F$116,5)/VLOOKUP(Hoja1!Q116,Hoja2!$A$4:$F$116,5)))</f>
        <v>0</v>
      </c>
      <c r="W116" s="8">
        <f t="shared" si="22"/>
        <v>0</v>
      </c>
      <c r="X116" s="15">
        <f t="shared" si="23"/>
        <v>0</v>
      </c>
    </row>
    <row r="117" spans="1:24" ht="12.75">
      <c r="A117" s="4">
        <f t="shared" si="25"/>
        <v>115</v>
      </c>
      <c r="B117" s="3">
        <v>25955</v>
      </c>
      <c r="C117" s="10">
        <f t="shared" si="17"/>
        <v>41.94387405886379</v>
      </c>
      <c r="D117" s="1" t="s">
        <v>1</v>
      </c>
      <c r="E117" s="1" t="s">
        <v>0</v>
      </c>
      <c r="F117" s="3">
        <v>36586</v>
      </c>
      <c r="G117" s="3">
        <v>25880</v>
      </c>
      <c r="H117" s="10">
        <f t="shared" si="18"/>
        <v>42.1492128678987</v>
      </c>
      <c r="I117" s="3">
        <v>38832</v>
      </c>
      <c r="J117" s="10">
        <f t="shared" si="24"/>
        <v>6.6885694729637235</v>
      </c>
      <c r="K117" s="10">
        <f t="shared" si="19"/>
        <v>6.6885694729637235</v>
      </c>
      <c r="L117" s="2"/>
      <c r="M117" s="10">
        <f t="shared" si="14"/>
        <v>0</v>
      </c>
      <c r="N117" s="10">
        <f t="shared" si="20"/>
        <v>0</v>
      </c>
      <c r="O117" s="2"/>
      <c r="P117" s="10">
        <f t="shared" si="15"/>
        <v>0</v>
      </c>
      <c r="Q117" s="10">
        <f t="shared" si="21"/>
        <v>0</v>
      </c>
      <c r="R117">
        <f>IF(H117=0,0,(IF(D117="M",VLOOKUP(Hoja1!C117,Hoja2!$A$4:$F$116,6),VLOOKUP(Hoja1!C117,Hoja2!$A$4:$F$116,5))-IF(D117="M",VLOOKUP(Hoja1!C117+5,Hoja2!$A$4:$F$116,6),VLOOKUP(Hoja1!C117+5,Hoja2!$A$4:$F$116,5)))/IF(D117="M",VLOOKUP(Hoja1!C117,Hoja2!$A$4:$F$116,6),VLOOKUP(Hoja1!C117,Hoja2!$A$4:$F$116,5))*(IF(D117="M",VLOOKUP(H117+5,Hoja2!$A$4:$F$116,5),VLOOKUP(H117+5,Hoja2!$A$4:$F$116,6))/IF(D117="M",VLOOKUP(H117,Hoja2!$A$4:$F$116,5),VLOOKUP(H117,Hoja2!$A$4:$F$116,6))))</f>
        <v>0.006708469545141929</v>
      </c>
      <c r="S117">
        <f>IF(D117="M",VLOOKUP(Hoja1!C117+5,Hoja2!$A$4:$F$116,6),VLOOKUP(Hoja1!C117+5,Hoja2!$A$4:$F$116,5))/IF(D117="M",VLOOKUP(Hoja1!C117,Hoja2!$A$4:$F$116,6),VLOOKUP(Hoja1!C117,Hoja2!$A$4:$F$116,5))</f>
        <v>0.993217408671995</v>
      </c>
      <c r="T117" s="8">
        <f>IF(K117=0,0,(VLOOKUP(Hoja1!K117+5,Hoja2!$A$4:$F$116,5)/VLOOKUP(Hoja1!K117,Hoja2!$A$4:$F$116,5)))</f>
        <v>0.9991712747364826</v>
      </c>
      <c r="U117" s="8">
        <f>IF(N117=0,0,(VLOOKUP(Hoja1!N117+5,Hoja2!$A$4:$F$116,5)/VLOOKUP(Hoja1!N117,Hoja2!$A$4:$F$116,5)))</f>
        <v>0</v>
      </c>
      <c r="V117" s="8">
        <f>IF(Q117=0,0,(VLOOKUP(Hoja1!Q117+5,Hoja2!$A$4:$F$116,5)/VLOOKUP(Hoja1!Q117,Hoja2!$A$4:$F$116,5)))</f>
        <v>0</v>
      </c>
      <c r="W117" s="8">
        <f t="shared" si="22"/>
        <v>0.00677697042321933</v>
      </c>
      <c r="X117" s="15">
        <f t="shared" si="23"/>
        <v>0.00677697042321933</v>
      </c>
    </row>
    <row r="118" spans="1:24" ht="12.75">
      <c r="A118" s="4">
        <f t="shared" si="25"/>
        <v>116</v>
      </c>
      <c r="B118" s="3">
        <v>25308</v>
      </c>
      <c r="C118" s="10">
        <f t="shared" si="17"/>
        <v>43.715263518138265</v>
      </c>
      <c r="D118" s="1" t="s">
        <v>2</v>
      </c>
      <c r="E118" s="1" t="s">
        <v>0</v>
      </c>
      <c r="F118" s="3">
        <v>36586</v>
      </c>
      <c r="G118" s="3">
        <v>25733</v>
      </c>
      <c r="H118" s="10">
        <f t="shared" si="18"/>
        <v>42.55167693360712</v>
      </c>
      <c r="I118" s="3">
        <v>37732</v>
      </c>
      <c r="J118" s="10">
        <f t="shared" si="24"/>
        <v>9.700205338809035</v>
      </c>
      <c r="K118" s="10">
        <f t="shared" si="19"/>
        <v>9.700205338809035</v>
      </c>
      <c r="L118" s="2"/>
      <c r="M118" s="10">
        <f t="shared" si="14"/>
        <v>0</v>
      </c>
      <c r="N118" s="10">
        <f t="shared" si="20"/>
        <v>0</v>
      </c>
      <c r="O118" s="2"/>
      <c r="P118" s="10">
        <f t="shared" si="15"/>
        <v>0</v>
      </c>
      <c r="Q118" s="10">
        <f t="shared" si="21"/>
        <v>0</v>
      </c>
      <c r="R118">
        <f>IF(H118=0,0,(IF(D118="M",VLOOKUP(Hoja1!C118,Hoja2!$A$4:$F$116,6),VLOOKUP(Hoja1!C118,Hoja2!$A$4:$F$116,5))-IF(D118="M",VLOOKUP(Hoja1!C118+5,Hoja2!$A$4:$F$116,6),VLOOKUP(Hoja1!C118+5,Hoja2!$A$4:$F$116,5)))/IF(D118="M",VLOOKUP(Hoja1!C118,Hoja2!$A$4:$F$116,6),VLOOKUP(Hoja1!C118,Hoja2!$A$4:$F$116,5))*(IF(D118="M",VLOOKUP(H118+5,Hoja2!$A$4:$F$116,5),VLOOKUP(H118+5,Hoja2!$A$4:$F$116,6))/IF(D118="M",VLOOKUP(H118,Hoja2!$A$4:$F$116,5),VLOOKUP(H118,Hoja2!$A$4:$F$116,6))))</f>
        <v>0.012163582551946094</v>
      </c>
      <c r="S118">
        <f>IF(D118="M",VLOOKUP(Hoja1!C118+5,Hoja2!$A$4:$F$116,6),VLOOKUP(Hoja1!C118+5,Hoja2!$A$4:$F$116,5))/IF(D118="M",VLOOKUP(Hoja1!C118,Hoja2!$A$4:$F$116,6),VLOOKUP(Hoja1!C118,Hoja2!$A$4:$F$116,5))</f>
        <v>0.9877461155728423</v>
      </c>
      <c r="T118" s="8">
        <f>IF(K118=0,0,(VLOOKUP(Hoja1!K118+5,Hoja2!$A$4:$F$116,5)/VLOOKUP(Hoja1!K118,Hoja2!$A$4:$F$116,5)))</f>
        <v>0.9989554306333893</v>
      </c>
      <c r="U118" s="8">
        <f>IF(N118=0,0,(VLOOKUP(Hoja1!N118+5,Hoja2!$A$4:$F$116,5)/VLOOKUP(Hoja1!N118,Hoja2!$A$4:$F$116,5)))</f>
        <v>0</v>
      </c>
      <c r="V118" s="8">
        <f>IF(Q118=0,0,(VLOOKUP(Hoja1!Q118+5,Hoja2!$A$4:$F$116,5)/VLOOKUP(Hoja1!Q118,Hoja2!$A$4:$F$116,5)))</f>
        <v>0</v>
      </c>
      <c r="W118" s="8">
        <f t="shared" si="22"/>
        <v>0.012241084394863095</v>
      </c>
      <c r="X118" s="15">
        <f t="shared" si="23"/>
        <v>0.012241084394863095</v>
      </c>
    </row>
    <row r="119" spans="1:24" ht="12.75">
      <c r="A119" s="4">
        <f t="shared" si="25"/>
        <v>117</v>
      </c>
      <c r="B119" s="3">
        <v>25193</v>
      </c>
      <c r="C119" s="10">
        <f t="shared" si="17"/>
        <v>44.030116358658454</v>
      </c>
      <c r="D119" s="1" t="s">
        <v>1</v>
      </c>
      <c r="E119" s="1" t="s">
        <v>0</v>
      </c>
      <c r="F119" s="3">
        <v>36617</v>
      </c>
      <c r="G119" s="3">
        <v>24419</v>
      </c>
      <c r="H119" s="10">
        <f t="shared" si="18"/>
        <v>46.1492128678987</v>
      </c>
      <c r="I119" s="3">
        <v>37236</v>
      </c>
      <c r="J119" s="10">
        <f t="shared" si="24"/>
        <v>11.058179329226558</v>
      </c>
      <c r="K119" s="10">
        <f t="shared" si="19"/>
        <v>11.058179329226558</v>
      </c>
      <c r="L119" s="3">
        <v>37957</v>
      </c>
      <c r="M119" s="10">
        <f t="shared" si="14"/>
        <v>9.084188911704311</v>
      </c>
      <c r="N119" s="10">
        <f t="shared" si="20"/>
        <v>9.084188911704311</v>
      </c>
      <c r="O119" s="3">
        <v>39009</v>
      </c>
      <c r="P119" s="10">
        <f t="shared" si="15"/>
        <v>6.203969883641341</v>
      </c>
      <c r="Q119" s="10">
        <f t="shared" si="21"/>
        <v>6.203969883641341</v>
      </c>
      <c r="R119">
        <f>IF(H119=0,0,(IF(D119="M",VLOOKUP(Hoja1!C119,Hoja2!$A$4:$F$116,6),VLOOKUP(Hoja1!C119,Hoja2!$A$4:$F$116,5))-IF(D119="M",VLOOKUP(Hoja1!C119+5,Hoja2!$A$4:$F$116,6),VLOOKUP(Hoja1!C119+5,Hoja2!$A$4:$F$116,5)))/IF(D119="M",VLOOKUP(Hoja1!C119,Hoja2!$A$4:$F$116,6),VLOOKUP(Hoja1!C119,Hoja2!$A$4:$F$116,5))*(IF(D119="M",VLOOKUP(H119+5,Hoja2!$A$4:$F$116,5),VLOOKUP(H119+5,Hoja2!$A$4:$F$116,6))/IF(D119="M",VLOOKUP(H119,Hoja2!$A$4:$F$116,5),VLOOKUP(H119,Hoja2!$A$4:$F$116,6))))</f>
        <v>0.008460869466515227</v>
      </c>
      <c r="S119">
        <f>IF(D119="M",VLOOKUP(Hoja1!C119+5,Hoja2!$A$4:$F$116,6),VLOOKUP(Hoja1!C119+5,Hoja2!$A$4:$F$116,5))/IF(D119="M",VLOOKUP(Hoja1!C119,Hoja2!$A$4:$F$116,6),VLOOKUP(Hoja1!C119,Hoja2!$A$4:$F$116,5))</f>
        <v>0.991392697071697</v>
      </c>
      <c r="T119" s="8">
        <f>IF(K119=0,0,(VLOOKUP(Hoja1!K119+5,Hoja2!$A$4:$F$116,5)/VLOOKUP(Hoja1!K119,Hoja2!$A$4:$F$116,5)))</f>
        <v>0.9984189727820444</v>
      </c>
      <c r="U119" s="8">
        <f>IF(N119=0,0,(VLOOKUP(Hoja1!N119+5,Hoja2!$A$4:$F$116,5)/VLOOKUP(Hoja1!N119,Hoja2!$A$4:$F$116,5)))</f>
        <v>0.9989554306333893</v>
      </c>
      <c r="V119" s="8">
        <f>IF(Q119=0,0,(VLOOKUP(Hoja1!Q119+5,Hoja2!$A$4:$F$116,5)/VLOOKUP(Hoja1!Q119,Hoja2!$A$4:$F$116,5)))</f>
        <v>0.9991712747364826</v>
      </c>
      <c r="W119" s="8">
        <f t="shared" si="22"/>
        <v>0.025792176390350773</v>
      </c>
      <c r="X119" s="15">
        <f t="shared" si="23"/>
        <v>0.008607302916522782</v>
      </c>
    </row>
    <row r="120" spans="1:24" ht="12.75">
      <c r="A120" s="4">
        <f t="shared" si="25"/>
        <v>118</v>
      </c>
      <c r="B120" s="3">
        <v>23365</v>
      </c>
      <c r="C120" s="10">
        <f t="shared" si="17"/>
        <v>49.034907597535934</v>
      </c>
      <c r="D120" s="1" t="s">
        <v>2</v>
      </c>
      <c r="E120" s="1" t="s">
        <v>0</v>
      </c>
      <c r="F120" s="3">
        <v>36619</v>
      </c>
      <c r="G120" s="3">
        <v>23914</v>
      </c>
      <c r="H120" s="10">
        <f t="shared" si="18"/>
        <v>47.53182751540041</v>
      </c>
      <c r="I120" s="3">
        <v>31981</v>
      </c>
      <c r="J120" s="10">
        <f t="shared" si="24"/>
        <v>25.44558521560575</v>
      </c>
      <c r="K120" s="10">
        <f t="shared" si="19"/>
        <v>0</v>
      </c>
      <c r="L120" s="2"/>
      <c r="M120" s="10">
        <f t="shared" si="14"/>
        <v>0</v>
      </c>
      <c r="N120" s="10">
        <f t="shared" si="20"/>
        <v>0</v>
      </c>
      <c r="O120" s="2"/>
      <c r="P120" s="10">
        <f t="shared" si="15"/>
        <v>0</v>
      </c>
      <c r="Q120" s="10">
        <f t="shared" si="21"/>
        <v>0</v>
      </c>
      <c r="R120">
        <f>IF(H120=0,0,(IF(D120="M",VLOOKUP(Hoja1!C120,Hoja2!$A$4:$F$116,6),VLOOKUP(Hoja1!C120,Hoja2!$A$4:$F$116,5))-IF(D120="M",VLOOKUP(Hoja1!C120+5,Hoja2!$A$4:$F$116,6),VLOOKUP(Hoja1!C120+5,Hoja2!$A$4:$F$116,5)))/IF(D120="M",VLOOKUP(Hoja1!C120,Hoja2!$A$4:$F$116,6),VLOOKUP(Hoja1!C120,Hoja2!$A$4:$F$116,5))*(IF(D120="M",VLOOKUP(H120+5,Hoja2!$A$4:$F$116,5),VLOOKUP(H120+5,Hoja2!$A$4:$F$116,6))/IF(D120="M",VLOOKUP(H120,Hoja2!$A$4:$F$116,5),VLOOKUP(H120,Hoja2!$A$4:$F$116,6))))</f>
        <v>0.022786244072045173</v>
      </c>
      <c r="S120">
        <f>IF(D120="M",VLOOKUP(Hoja1!C120+5,Hoja2!$A$4:$F$116,6),VLOOKUP(Hoja1!C120+5,Hoja2!$A$4:$F$116,5))/IF(D120="M",VLOOKUP(Hoja1!C120,Hoja2!$A$4:$F$116,6),VLOOKUP(Hoja1!C120,Hoja2!$A$4:$F$116,5))</f>
        <v>0.9769553884931023</v>
      </c>
      <c r="T120" s="8">
        <f>IF(K120=0,0,(VLOOKUP(Hoja1!K120+5,Hoja2!$A$4:$F$116,5)/VLOOKUP(Hoja1!K120,Hoja2!$A$4:$F$116,5)))</f>
        <v>0</v>
      </c>
      <c r="U120" s="8">
        <f>IF(N120=0,0,(VLOOKUP(Hoja1!N120+5,Hoja2!$A$4:$F$116,5)/VLOOKUP(Hoja1!N120,Hoja2!$A$4:$F$116,5)))</f>
        <v>0</v>
      </c>
      <c r="V120" s="8">
        <f>IF(Q120=0,0,(VLOOKUP(Hoja1!Q120+5,Hoja2!$A$4:$F$116,5)/VLOOKUP(Hoja1!Q120,Hoja2!$A$4:$F$116,5)))</f>
        <v>0</v>
      </c>
      <c r="W120" s="8">
        <f t="shared" si="22"/>
        <v>0</v>
      </c>
      <c r="X120" s="15">
        <f t="shared" si="23"/>
        <v>0</v>
      </c>
    </row>
    <row r="121" spans="1:24" ht="12.75">
      <c r="A121" s="4">
        <f t="shared" si="25"/>
        <v>119</v>
      </c>
      <c r="B121" s="3">
        <v>26843</v>
      </c>
      <c r="C121" s="10">
        <f t="shared" si="17"/>
        <v>39.51266255989049</v>
      </c>
      <c r="D121" s="1" t="s">
        <v>1</v>
      </c>
      <c r="E121" s="1" t="s">
        <v>0</v>
      </c>
      <c r="F121" s="3">
        <v>36878</v>
      </c>
      <c r="G121" s="3">
        <v>26011</v>
      </c>
      <c r="H121" s="10">
        <f t="shared" si="18"/>
        <v>41.790554414784395</v>
      </c>
      <c r="I121" s="2"/>
      <c r="J121" s="10">
        <f t="shared" si="24"/>
        <v>0</v>
      </c>
      <c r="K121" s="10">
        <f t="shared" si="19"/>
        <v>0</v>
      </c>
      <c r="L121" s="2"/>
      <c r="M121" s="10">
        <f t="shared" si="14"/>
        <v>0</v>
      </c>
      <c r="N121" s="10">
        <f t="shared" si="20"/>
        <v>0</v>
      </c>
      <c r="O121" s="2"/>
      <c r="P121" s="10">
        <f t="shared" si="15"/>
        <v>0</v>
      </c>
      <c r="Q121" s="10">
        <f t="shared" si="21"/>
        <v>0</v>
      </c>
      <c r="R121">
        <f>IF(H121=0,0,(IF(D121="M",VLOOKUP(Hoja1!C121,Hoja2!$A$4:$F$116,6),VLOOKUP(Hoja1!C121,Hoja2!$A$4:$F$116,5))-IF(D121="M",VLOOKUP(Hoja1!C121+5,Hoja2!$A$4:$F$116,6),VLOOKUP(Hoja1!C121+5,Hoja2!$A$4:$F$116,5)))/IF(D121="M",VLOOKUP(Hoja1!C121,Hoja2!$A$4:$F$116,6),VLOOKUP(Hoja1!C121,Hoja2!$A$4:$F$116,5))*(IF(D121="M",VLOOKUP(H121+5,Hoja2!$A$4:$F$116,5),VLOOKUP(H121+5,Hoja2!$A$4:$F$116,6))/IF(D121="M",VLOOKUP(H121,Hoja2!$A$4:$F$116,5),VLOOKUP(H121,Hoja2!$A$4:$F$116,6))))</f>
        <v>0.005497637285655388</v>
      </c>
      <c r="S121">
        <f>IF(D121="M",VLOOKUP(Hoja1!C121+5,Hoja2!$A$4:$F$116,6),VLOOKUP(Hoja1!C121+5,Hoja2!$A$4:$F$116,5))/IF(D121="M",VLOOKUP(Hoja1!C121,Hoja2!$A$4:$F$116,6),VLOOKUP(Hoja1!C121,Hoja2!$A$4:$F$116,5))</f>
        <v>0.9944482829764346</v>
      </c>
      <c r="T121" s="8">
        <f>IF(K121=0,0,(VLOOKUP(Hoja1!K121+5,Hoja2!$A$4:$F$116,5)/VLOOKUP(Hoja1!K121,Hoja2!$A$4:$F$116,5)))</f>
        <v>0</v>
      </c>
      <c r="U121" s="8">
        <f>IF(N121=0,0,(VLOOKUP(Hoja1!N121+5,Hoja2!$A$4:$F$116,5)/VLOOKUP(Hoja1!N121,Hoja2!$A$4:$F$116,5)))</f>
        <v>0</v>
      </c>
      <c r="V121" s="8">
        <f>IF(Q121=0,0,(VLOOKUP(Hoja1!Q121+5,Hoja2!$A$4:$F$116,5)/VLOOKUP(Hoja1!Q121,Hoja2!$A$4:$F$116,5)))</f>
        <v>0</v>
      </c>
      <c r="W121" s="8">
        <f t="shared" si="22"/>
        <v>0</v>
      </c>
      <c r="X121" s="15">
        <f t="shared" si="23"/>
        <v>0</v>
      </c>
    </row>
    <row r="122" spans="1:24" ht="12.75">
      <c r="A122" s="4">
        <f t="shared" si="25"/>
        <v>120</v>
      </c>
      <c r="B122" s="3">
        <v>26422</v>
      </c>
      <c r="C122" s="10">
        <f t="shared" si="17"/>
        <v>40.6652977412731</v>
      </c>
      <c r="D122" s="1" t="s">
        <v>1</v>
      </c>
      <c r="E122" s="1" t="s">
        <v>0</v>
      </c>
      <c r="F122" s="3">
        <v>37008</v>
      </c>
      <c r="G122" s="3">
        <v>27019</v>
      </c>
      <c r="H122" s="10">
        <f t="shared" si="18"/>
        <v>39.030800821355236</v>
      </c>
      <c r="I122" s="2"/>
      <c r="J122" s="10">
        <f t="shared" si="24"/>
        <v>0</v>
      </c>
      <c r="K122" s="10">
        <f t="shared" si="19"/>
        <v>0</v>
      </c>
      <c r="L122" s="2"/>
      <c r="M122" s="10">
        <f t="shared" si="14"/>
        <v>0</v>
      </c>
      <c r="N122" s="10">
        <f t="shared" si="20"/>
        <v>0</v>
      </c>
      <c r="O122" s="2"/>
      <c r="P122" s="10">
        <f t="shared" si="15"/>
        <v>0</v>
      </c>
      <c r="Q122" s="10">
        <f t="shared" si="21"/>
        <v>0</v>
      </c>
      <c r="R122">
        <f>IF(H122=0,0,(IF(D122="M",VLOOKUP(Hoja1!C122,Hoja2!$A$4:$F$116,6),VLOOKUP(Hoja1!C122,Hoja2!$A$4:$F$116,5))-IF(D122="M",VLOOKUP(Hoja1!C122+5,Hoja2!$A$4:$F$116,6),VLOOKUP(Hoja1!C122+5,Hoja2!$A$4:$F$116,5)))/IF(D122="M",VLOOKUP(Hoja1!C122,Hoja2!$A$4:$F$116,6),VLOOKUP(Hoja1!C122,Hoja2!$A$4:$F$116,5))*(IF(D122="M",VLOOKUP(H122+5,Hoja2!$A$4:$F$116,5),VLOOKUP(H122+5,Hoja2!$A$4:$F$116,6))/IF(D122="M",VLOOKUP(H122,Hoja2!$A$4:$F$116,5),VLOOKUP(H122,Hoja2!$A$4:$F$116,6))))</f>
        <v>0.006129534482623718</v>
      </c>
      <c r="S122">
        <f>IF(D122="M",VLOOKUP(Hoja1!C122+5,Hoja2!$A$4:$F$116,6),VLOOKUP(Hoja1!C122+5,Hoja2!$A$4:$F$116,5))/IF(D122="M",VLOOKUP(Hoja1!C122,Hoja2!$A$4:$F$116,6),VLOOKUP(Hoja1!C122,Hoja2!$A$4:$F$116,5))</f>
        <v>0.9938222441254968</v>
      </c>
      <c r="T122" s="8">
        <f>IF(K122=0,0,(VLOOKUP(Hoja1!K122+5,Hoja2!$A$4:$F$116,5)/VLOOKUP(Hoja1!K122,Hoja2!$A$4:$F$116,5)))</f>
        <v>0</v>
      </c>
      <c r="U122" s="8">
        <f>IF(N122=0,0,(VLOOKUP(Hoja1!N122+5,Hoja2!$A$4:$F$116,5)/VLOOKUP(Hoja1!N122,Hoja2!$A$4:$F$116,5)))</f>
        <v>0</v>
      </c>
      <c r="V122" s="8">
        <f>IF(Q122=0,0,(VLOOKUP(Hoja1!Q122+5,Hoja2!$A$4:$F$116,5)/VLOOKUP(Hoja1!Q122,Hoja2!$A$4:$F$116,5)))</f>
        <v>0</v>
      </c>
      <c r="W122" s="8">
        <f t="shared" si="22"/>
        <v>0</v>
      </c>
      <c r="X122" s="15">
        <f t="shared" si="23"/>
        <v>0</v>
      </c>
    </row>
    <row r="123" spans="1:24" ht="12.75">
      <c r="A123" s="4">
        <f t="shared" si="25"/>
        <v>121</v>
      </c>
      <c r="B123" s="3">
        <v>28048</v>
      </c>
      <c r="C123" s="10">
        <f t="shared" si="17"/>
        <v>36.2135523613963</v>
      </c>
      <c r="D123" s="1" t="s">
        <v>1</v>
      </c>
      <c r="E123" s="1" t="s">
        <v>0</v>
      </c>
      <c r="F123" s="3">
        <v>36887</v>
      </c>
      <c r="G123" s="3">
        <v>27720</v>
      </c>
      <c r="H123" s="10">
        <f t="shared" si="18"/>
        <v>37.111567419575636</v>
      </c>
      <c r="I123" s="3">
        <v>36844</v>
      </c>
      <c r="J123" s="10">
        <f t="shared" si="24"/>
        <v>12.131416837782341</v>
      </c>
      <c r="K123" s="10">
        <f t="shared" si="19"/>
        <v>12.131416837782341</v>
      </c>
      <c r="L123" s="2"/>
      <c r="M123" s="10">
        <f t="shared" si="14"/>
        <v>0</v>
      </c>
      <c r="N123" s="10">
        <f t="shared" si="20"/>
        <v>0</v>
      </c>
      <c r="O123" s="2"/>
      <c r="P123" s="10">
        <f t="shared" si="15"/>
        <v>0</v>
      </c>
      <c r="Q123" s="10">
        <f t="shared" si="21"/>
        <v>0</v>
      </c>
      <c r="R123">
        <f>IF(H123=0,0,(IF(D123="M",VLOOKUP(Hoja1!C123,Hoja2!$A$4:$F$116,6),VLOOKUP(Hoja1!C123,Hoja2!$A$4:$F$116,5))-IF(D123="M",VLOOKUP(Hoja1!C123+5,Hoja2!$A$4:$F$116,6),VLOOKUP(Hoja1!C123+5,Hoja2!$A$4:$F$116,5)))/IF(D123="M",VLOOKUP(Hoja1!C123,Hoja2!$A$4:$F$116,6),VLOOKUP(Hoja1!C123,Hoja2!$A$4:$F$116,5))*(IF(D123="M",VLOOKUP(H123+5,Hoja2!$A$4:$F$116,5),VLOOKUP(H123+5,Hoja2!$A$4:$F$116,6))/IF(D123="M",VLOOKUP(H123,Hoja2!$A$4:$F$116,5),VLOOKUP(H123,Hoja2!$A$4:$F$116,6))))</f>
        <v>0.003725361536569565</v>
      </c>
      <c r="S123">
        <f>IF(D123="M",VLOOKUP(Hoja1!C123+5,Hoja2!$A$4:$F$116,6),VLOOKUP(Hoja1!C123+5,Hoja2!$A$4:$F$116,5))/IF(D123="M",VLOOKUP(Hoja1!C123,Hoja2!$A$4:$F$116,6),VLOOKUP(Hoja1!C123,Hoja2!$A$4:$F$116,5))</f>
        <v>0.9962505801880845</v>
      </c>
      <c r="T123" s="8">
        <f>IF(K123=0,0,(VLOOKUP(Hoja1!K123+5,Hoja2!$A$4:$F$116,5)/VLOOKUP(Hoja1!K123,Hoja2!$A$4:$F$116,5)))</f>
        <v>0.9980065469729559</v>
      </c>
      <c r="U123" s="8">
        <f>IF(N123=0,0,(VLOOKUP(Hoja1!N123+5,Hoja2!$A$4:$F$116,5)/VLOOKUP(Hoja1!N123,Hoja2!$A$4:$F$116,5)))</f>
        <v>0</v>
      </c>
      <c r="V123" s="8">
        <f>IF(Q123=0,0,(VLOOKUP(Hoja1!Q123+5,Hoja2!$A$4:$F$116,5)/VLOOKUP(Hoja1!Q123,Hoja2!$A$4:$F$116,5)))</f>
        <v>0</v>
      </c>
      <c r="W123" s="8">
        <f t="shared" si="22"/>
        <v>0.0037419455196417333</v>
      </c>
      <c r="X123" s="15">
        <f t="shared" si="23"/>
        <v>0.0037419455196417333</v>
      </c>
    </row>
    <row r="124" spans="1:24" ht="12.75">
      <c r="A124" s="4">
        <f t="shared" si="25"/>
        <v>122</v>
      </c>
      <c r="B124" s="3">
        <v>27325</v>
      </c>
      <c r="C124" s="10">
        <f t="shared" si="17"/>
        <v>38.19301848049281</v>
      </c>
      <c r="D124" s="1" t="s">
        <v>1</v>
      </c>
      <c r="E124" s="1" t="s">
        <v>4</v>
      </c>
      <c r="F124" s="3">
        <v>36678</v>
      </c>
      <c r="G124" s="2"/>
      <c r="H124" s="10"/>
      <c r="I124" s="2"/>
      <c r="J124" s="10">
        <f t="shared" si="24"/>
        <v>0</v>
      </c>
      <c r="K124" s="10">
        <f t="shared" si="19"/>
        <v>0</v>
      </c>
      <c r="L124" s="2"/>
      <c r="M124" s="10">
        <f t="shared" si="14"/>
        <v>0</v>
      </c>
      <c r="N124" s="10">
        <f t="shared" si="20"/>
        <v>0</v>
      </c>
      <c r="O124" s="2"/>
      <c r="P124" s="10">
        <f t="shared" si="15"/>
        <v>0</v>
      </c>
      <c r="Q124" s="10">
        <f t="shared" si="21"/>
        <v>0</v>
      </c>
      <c r="R124">
        <f>IF(H124=0,0,(IF(D124="M",VLOOKUP(Hoja1!C124,Hoja2!$A$4:$F$116,6),VLOOKUP(Hoja1!C124,Hoja2!$A$4:$F$116,5))-IF(D124="M",VLOOKUP(Hoja1!C124+5,Hoja2!$A$4:$F$116,6),VLOOKUP(Hoja1!C124+5,Hoja2!$A$4:$F$116,5)))/IF(D124="M",VLOOKUP(Hoja1!C124,Hoja2!$A$4:$F$116,6),VLOOKUP(Hoja1!C124,Hoja2!$A$4:$F$116,5))*(IF(D124="M",VLOOKUP(H124+5,Hoja2!$A$4:$F$116,5),VLOOKUP(H124+5,Hoja2!$A$4:$F$116,6))/IF(D124="M",VLOOKUP(H124,Hoja2!$A$4:$F$116,5),VLOOKUP(H124,Hoja2!$A$4:$F$116,6))))</f>
        <v>0</v>
      </c>
      <c r="S124">
        <f>IF(D124="M",VLOOKUP(Hoja1!C124+5,Hoja2!$A$4:$F$116,6),VLOOKUP(Hoja1!C124+5,Hoja2!$A$4:$F$116,5))/IF(D124="M",VLOOKUP(Hoja1!C124,Hoja2!$A$4:$F$116,6),VLOOKUP(Hoja1!C124,Hoja2!$A$4:$F$116,5))</f>
        <v>0.9950836113808877</v>
      </c>
      <c r="T124" s="8">
        <f>IF(K124=0,0,(VLOOKUP(Hoja1!K124+5,Hoja2!$A$4:$F$116,5)/VLOOKUP(Hoja1!K124,Hoja2!$A$4:$F$116,5)))</f>
        <v>0</v>
      </c>
      <c r="U124" s="8">
        <f>IF(N124=0,0,(VLOOKUP(Hoja1!N124+5,Hoja2!$A$4:$F$116,5)/VLOOKUP(Hoja1!N124,Hoja2!$A$4:$F$116,5)))</f>
        <v>0</v>
      </c>
      <c r="V124" s="8">
        <f>IF(Q124=0,0,(VLOOKUP(Hoja1!Q124+5,Hoja2!$A$4:$F$116,5)/VLOOKUP(Hoja1!Q124,Hoja2!$A$4:$F$116,5)))</f>
        <v>0</v>
      </c>
      <c r="W124" s="8">
        <f t="shared" si="22"/>
        <v>0</v>
      </c>
      <c r="X124" s="15">
        <f t="shared" si="23"/>
        <v>0</v>
      </c>
    </row>
    <row r="125" spans="1:24" ht="12.75">
      <c r="A125" s="4">
        <f t="shared" si="25"/>
        <v>123</v>
      </c>
      <c r="B125" s="3">
        <v>27209</v>
      </c>
      <c r="C125" s="10">
        <f t="shared" si="17"/>
        <v>38.510609171800134</v>
      </c>
      <c r="D125" s="1" t="s">
        <v>1</v>
      </c>
      <c r="E125" s="1" t="s">
        <v>0</v>
      </c>
      <c r="F125" s="3">
        <v>36678</v>
      </c>
      <c r="G125" s="3">
        <v>27101</v>
      </c>
      <c r="H125" s="10">
        <f t="shared" si="18"/>
        <v>38.8062970568104</v>
      </c>
      <c r="I125" s="3">
        <v>38455</v>
      </c>
      <c r="J125" s="10">
        <f t="shared" si="24"/>
        <v>7.7207392197125255</v>
      </c>
      <c r="K125" s="10">
        <f t="shared" si="19"/>
        <v>7.7207392197125255</v>
      </c>
      <c r="L125" s="2"/>
      <c r="M125" s="10">
        <f t="shared" si="14"/>
        <v>0</v>
      </c>
      <c r="N125" s="10">
        <f t="shared" si="20"/>
        <v>0</v>
      </c>
      <c r="O125" s="2"/>
      <c r="P125" s="10">
        <f t="shared" si="15"/>
        <v>0</v>
      </c>
      <c r="Q125" s="10">
        <f t="shared" si="21"/>
        <v>0</v>
      </c>
      <c r="R125">
        <f>IF(H125=0,0,(IF(D125="M",VLOOKUP(Hoja1!C125,Hoja2!$A$4:$F$116,6),VLOOKUP(Hoja1!C125,Hoja2!$A$4:$F$116,5))-IF(D125="M",VLOOKUP(Hoja1!C125+5,Hoja2!$A$4:$F$116,6),VLOOKUP(Hoja1!C125+5,Hoja2!$A$4:$F$116,5)))/IF(D125="M",VLOOKUP(Hoja1!C125,Hoja2!$A$4:$F$116,6),VLOOKUP(Hoja1!C125,Hoja2!$A$4:$F$116,5))*(IF(D125="M",VLOOKUP(H125+5,Hoja2!$A$4:$F$116,5),VLOOKUP(H125+5,Hoja2!$A$4:$F$116,6))/IF(D125="M",VLOOKUP(H125,Hoja2!$A$4:$F$116,5),VLOOKUP(H125,Hoja2!$A$4:$F$116,6))))</f>
        <v>0.004881712802202983</v>
      </c>
      <c r="S125">
        <f>IF(D125="M",VLOOKUP(Hoja1!C125+5,Hoja2!$A$4:$F$116,6),VLOOKUP(Hoja1!C125+5,Hoja2!$A$4:$F$116,5))/IF(D125="M",VLOOKUP(Hoja1!C125,Hoja2!$A$4:$F$116,6),VLOOKUP(Hoja1!C125,Hoja2!$A$4:$F$116,5))</f>
        <v>0.9950836113808877</v>
      </c>
      <c r="T125" s="8">
        <f>IF(K125=0,0,(VLOOKUP(Hoja1!K125+5,Hoja2!$A$4:$F$116,5)/VLOOKUP(Hoja1!K125,Hoja2!$A$4:$F$116,5)))</f>
        <v>0.9991572838622513</v>
      </c>
      <c r="U125" s="8">
        <f>IF(N125=0,0,(VLOOKUP(Hoja1!N125+5,Hoja2!$A$4:$F$116,5)/VLOOKUP(Hoja1!N125,Hoja2!$A$4:$F$116,5)))</f>
        <v>0</v>
      </c>
      <c r="V125" s="8">
        <f>IF(Q125=0,0,(VLOOKUP(Hoja1!Q125+5,Hoja2!$A$4:$F$116,5)/VLOOKUP(Hoja1!Q125,Hoja2!$A$4:$F$116,5)))</f>
        <v>0</v>
      </c>
      <c r="W125" s="8">
        <f t="shared" si="22"/>
        <v>0.0049122454990834855</v>
      </c>
      <c r="X125" s="15">
        <f t="shared" si="23"/>
        <v>0.0049122454990834855</v>
      </c>
    </row>
    <row r="126" spans="1:24" ht="12.75">
      <c r="A126" s="4">
        <f t="shared" si="25"/>
        <v>124</v>
      </c>
      <c r="B126" s="3">
        <v>26448</v>
      </c>
      <c r="C126" s="10">
        <f t="shared" si="17"/>
        <v>40.59411362080767</v>
      </c>
      <c r="D126" s="1" t="s">
        <v>1</v>
      </c>
      <c r="E126" s="1" t="s">
        <v>0</v>
      </c>
      <c r="F126" s="3">
        <v>37935</v>
      </c>
      <c r="G126" s="3">
        <v>25745</v>
      </c>
      <c r="H126" s="10">
        <f t="shared" si="18"/>
        <v>42.51882272416153</v>
      </c>
      <c r="I126" s="3">
        <v>38453</v>
      </c>
      <c r="J126" s="10">
        <f t="shared" si="24"/>
        <v>7.72621492128679</v>
      </c>
      <c r="K126" s="10">
        <f t="shared" si="19"/>
        <v>7.72621492128679</v>
      </c>
      <c r="L126" s="3">
        <v>39752</v>
      </c>
      <c r="M126" s="10">
        <f t="shared" si="14"/>
        <v>4.16974674880219</v>
      </c>
      <c r="N126" s="10">
        <f t="shared" si="20"/>
        <v>4.16974674880219</v>
      </c>
      <c r="O126" s="2"/>
      <c r="P126" s="10">
        <f t="shared" si="15"/>
        <v>0</v>
      </c>
      <c r="Q126" s="10">
        <f t="shared" si="21"/>
        <v>0</v>
      </c>
      <c r="R126">
        <f>IF(H126=0,0,(IF(D126="M",VLOOKUP(Hoja1!C126,Hoja2!$A$4:$F$116,6),VLOOKUP(Hoja1!C126,Hoja2!$A$4:$F$116,5))-IF(D126="M",VLOOKUP(Hoja1!C126+5,Hoja2!$A$4:$F$116,6),VLOOKUP(Hoja1!C126+5,Hoja2!$A$4:$F$116,5)))/IF(D126="M",VLOOKUP(Hoja1!C126,Hoja2!$A$4:$F$116,6),VLOOKUP(Hoja1!C126,Hoja2!$A$4:$F$116,5))*(IF(D126="M",VLOOKUP(H126+5,Hoja2!$A$4:$F$116,5),VLOOKUP(H126+5,Hoja2!$A$4:$F$116,6))/IF(D126="M",VLOOKUP(H126,Hoja2!$A$4:$F$116,5),VLOOKUP(H126,Hoja2!$A$4:$F$116,6))))</f>
        <v>0.006110243878369796</v>
      </c>
      <c r="S126">
        <f>IF(D126="M",VLOOKUP(Hoja1!C126+5,Hoja2!$A$4:$F$116,6),VLOOKUP(Hoja1!C126+5,Hoja2!$A$4:$F$116,5))/IF(D126="M",VLOOKUP(Hoja1!C126,Hoja2!$A$4:$F$116,6),VLOOKUP(Hoja1!C126,Hoja2!$A$4:$F$116,5))</f>
        <v>0.9938222441254968</v>
      </c>
      <c r="T126" s="8">
        <f>IF(K126=0,0,(VLOOKUP(Hoja1!K126+5,Hoja2!$A$4:$F$116,5)/VLOOKUP(Hoja1!K126,Hoja2!$A$4:$F$116,5)))</f>
        <v>0.9991572838622513</v>
      </c>
      <c r="U126" s="8">
        <f>IF(N126=0,0,(VLOOKUP(Hoja1!N126+5,Hoja2!$A$4:$F$116,5)/VLOOKUP(Hoja1!N126,Hoja2!$A$4:$F$116,5)))</f>
        <v>0.9990633491542731</v>
      </c>
      <c r="V126" s="8">
        <f>IF(Q126=0,0,(VLOOKUP(Hoja1!Q126+5,Hoja2!$A$4:$F$116,5)/VLOOKUP(Hoja1!Q126,Hoja2!$A$4:$F$116,5)))</f>
        <v>0</v>
      </c>
      <c r="W126" s="8">
        <f t="shared" si="22"/>
        <v>0.012344519254171335</v>
      </c>
      <c r="X126" s="15">
        <f t="shared" si="23"/>
        <v>0.006177750998210317</v>
      </c>
    </row>
    <row r="127" spans="1:24" ht="12.75">
      <c r="A127" s="4">
        <f t="shared" si="25"/>
        <v>125</v>
      </c>
      <c r="B127" s="3">
        <v>25532</v>
      </c>
      <c r="C127" s="10">
        <f t="shared" si="17"/>
        <v>43.10198494182067</v>
      </c>
      <c r="D127" s="1" t="s">
        <v>2</v>
      </c>
      <c r="E127" s="1" t="s">
        <v>4</v>
      </c>
      <c r="F127" s="3">
        <v>36684</v>
      </c>
      <c r="G127" s="2"/>
      <c r="H127" s="10"/>
      <c r="I127" s="2"/>
      <c r="J127" s="10">
        <f t="shared" si="24"/>
        <v>0</v>
      </c>
      <c r="K127" s="10">
        <f t="shared" si="19"/>
        <v>0</v>
      </c>
      <c r="L127" s="2"/>
      <c r="M127" s="10">
        <f t="shared" si="14"/>
        <v>0</v>
      </c>
      <c r="N127" s="10">
        <f t="shared" si="20"/>
        <v>0</v>
      </c>
      <c r="O127" s="2"/>
      <c r="P127" s="10">
        <f t="shared" si="15"/>
        <v>0</v>
      </c>
      <c r="Q127" s="10">
        <f t="shared" si="21"/>
        <v>0</v>
      </c>
      <c r="R127">
        <f>IF(H127=0,0,(IF(D127="M",VLOOKUP(Hoja1!C127,Hoja2!$A$4:$F$116,6),VLOOKUP(Hoja1!C127,Hoja2!$A$4:$F$116,5))-IF(D127="M",VLOOKUP(Hoja1!C127+5,Hoja2!$A$4:$F$116,6),VLOOKUP(Hoja1!C127+5,Hoja2!$A$4:$F$116,5)))/IF(D127="M",VLOOKUP(Hoja1!C127,Hoja2!$A$4:$F$116,6),VLOOKUP(Hoja1!C127,Hoja2!$A$4:$F$116,5))*(IF(D127="M",VLOOKUP(H127+5,Hoja2!$A$4:$F$116,5),VLOOKUP(H127+5,Hoja2!$A$4:$F$116,6))/IF(D127="M",VLOOKUP(H127,Hoja2!$A$4:$F$116,5),VLOOKUP(H127,Hoja2!$A$4:$F$116,6))))</f>
        <v>0</v>
      </c>
      <c r="S127">
        <f>IF(D127="M",VLOOKUP(Hoja1!C127+5,Hoja2!$A$4:$F$116,6),VLOOKUP(Hoja1!C127+5,Hoja2!$A$4:$F$116,5))/IF(D127="M",VLOOKUP(Hoja1!C127,Hoja2!$A$4:$F$116,6),VLOOKUP(Hoja1!C127,Hoja2!$A$4:$F$116,5))</f>
        <v>0.9877461155728423</v>
      </c>
      <c r="T127" s="8">
        <f>IF(K127=0,0,(VLOOKUP(Hoja1!K127+5,Hoja2!$A$4:$F$116,5)/VLOOKUP(Hoja1!K127,Hoja2!$A$4:$F$116,5)))</f>
        <v>0</v>
      </c>
      <c r="U127" s="8">
        <f>IF(N127=0,0,(VLOOKUP(Hoja1!N127+5,Hoja2!$A$4:$F$116,5)/VLOOKUP(Hoja1!N127,Hoja2!$A$4:$F$116,5)))</f>
        <v>0</v>
      </c>
      <c r="V127" s="8">
        <f>IF(Q127=0,0,(VLOOKUP(Hoja1!Q127+5,Hoja2!$A$4:$F$116,5)/VLOOKUP(Hoja1!Q127,Hoja2!$A$4:$F$116,5)))</f>
        <v>0</v>
      </c>
      <c r="W127" s="8">
        <f t="shared" si="22"/>
        <v>0</v>
      </c>
      <c r="X127" s="15">
        <f t="shared" si="23"/>
        <v>0</v>
      </c>
    </row>
    <row r="128" spans="1:24" ht="12.75">
      <c r="A128" s="4">
        <f t="shared" si="25"/>
        <v>126</v>
      </c>
      <c r="B128" s="3">
        <v>26287</v>
      </c>
      <c r="C128" s="10">
        <f t="shared" si="17"/>
        <v>41.034907597535934</v>
      </c>
      <c r="D128" s="1" t="s">
        <v>2</v>
      </c>
      <c r="E128" s="1" t="s">
        <v>0</v>
      </c>
      <c r="F128" s="3">
        <v>36685</v>
      </c>
      <c r="G128" s="3">
        <v>26059</v>
      </c>
      <c r="H128" s="10">
        <f t="shared" si="18"/>
        <v>41.659137577002056</v>
      </c>
      <c r="I128" s="3">
        <v>37664</v>
      </c>
      <c r="J128" s="10">
        <f t="shared" si="24"/>
        <v>9.886379192334017</v>
      </c>
      <c r="K128" s="10">
        <f t="shared" si="19"/>
        <v>9.886379192334017</v>
      </c>
      <c r="L128" s="3">
        <v>39434</v>
      </c>
      <c r="M128" s="10">
        <f t="shared" si="14"/>
        <v>5.040383299110198</v>
      </c>
      <c r="N128" s="10">
        <f t="shared" si="20"/>
        <v>5.040383299110198</v>
      </c>
      <c r="O128" s="2"/>
      <c r="P128" s="10">
        <f t="shared" si="15"/>
        <v>0</v>
      </c>
      <c r="Q128" s="10">
        <f t="shared" si="21"/>
        <v>0</v>
      </c>
      <c r="R128">
        <f>IF(H128=0,0,(IF(D128="M",VLOOKUP(Hoja1!C128,Hoja2!$A$4:$F$116,6),VLOOKUP(Hoja1!C128,Hoja2!$A$4:$F$116,5))-IF(D128="M",VLOOKUP(Hoja1!C128+5,Hoja2!$A$4:$F$116,6),VLOOKUP(Hoja1!C128+5,Hoja2!$A$4:$F$116,5)))/IF(D128="M",VLOOKUP(Hoja1!C128,Hoja2!$A$4:$F$116,6),VLOOKUP(Hoja1!C128,Hoja2!$A$4:$F$116,5))*(IF(D128="M",VLOOKUP(H128+5,Hoja2!$A$4:$F$116,5),VLOOKUP(H128+5,Hoja2!$A$4:$F$116,6))/IF(D128="M",VLOOKUP(H128,Hoja2!$A$4:$F$116,5),VLOOKUP(H128,Hoja2!$A$4:$F$116,6))))</f>
        <v>0.009675013499535264</v>
      </c>
      <c r="S128">
        <f>IF(D128="M",VLOOKUP(Hoja1!C128+5,Hoja2!$A$4:$F$116,6),VLOOKUP(Hoja1!C128+5,Hoja2!$A$4:$F$116,5))/IF(D128="M",VLOOKUP(Hoja1!C128,Hoja2!$A$4:$F$116,6),VLOOKUP(Hoja1!C128,Hoja2!$A$4:$F$116,5))</f>
        <v>0.9902589167134399</v>
      </c>
      <c r="T128" s="8">
        <f>IF(K128=0,0,(VLOOKUP(Hoja1!K128+5,Hoja2!$A$4:$F$116,5)/VLOOKUP(Hoja1!K128,Hoja2!$A$4:$F$116,5)))</f>
        <v>0.9989554306333893</v>
      </c>
      <c r="U128" s="8">
        <f>IF(N128=0,0,(VLOOKUP(Hoja1!N128+5,Hoja2!$A$4:$F$116,5)/VLOOKUP(Hoja1!N128,Hoja2!$A$4:$F$116,5)))</f>
        <v>0.9991402951914227</v>
      </c>
      <c r="V128" s="8">
        <f>IF(Q128=0,0,(VLOOKUP(Hoja1!Q128+5,Hoja2!$A$4:$F$116,5)/VLOOKUP(Hoja1!Q128,Hoja2!$A$4:$F$116,5)))</f>
        <v>0</v>
      </c>
      <c r="W128" s="8">
        <f t="shared" si="22"/>
        <v>0.019463616879779235</v>
      </c>
      <c r="X128" s="15">
        <f t="shared" si="23"/>
        <v>0.009741074538859746</v>
      </c>
    </row>
    <row r="129" spans="1:24" ht="12.75">
      <c r="A129" s="4">
        <f t="shared" si="25"/>
        <v>127</v>
      </c>
      <c r="B129" s="3">
        <v>26336</v>
      </c>
      <c r="C129" s="10">
        <f t="shared" si="17"/>
        <v>40.90075290896646</v>
      </c>
      <c r="D129" s="1" t="s">
        <v>2</v>
      </c>
      <c r="E129" s="1" t="s">
        <v>0</v>
      </c>
      <c r="F129" s="3">
        <v>36871</v>
      </c>
      <c r="G129" s="3">
        <v>25617</v>
      </c>
      <c r="H129" s="10">
        <f t="shared" si="18"/>
        <v>42.86926762491444</v>
      </c>
      <c r="I129" s="3">
        <v>37846</v>
      </c>
      <c r="J129" s="10">
        <f t="shared" si="24"/>
        <v>9.388090349075975</v>
      </c>
      <c r="K129" s="10">
        <f t="shared" si="19"/>
        <v>9.388090349075975</v>
      </c>
      <c r="L129" s="2"/>
      <c r="M129" s="10">
        <f t="shared" si="14"/>
        <v>0</v>
      </c>
      <c r="N129" s="10">
        <f t="shared" si="20"/>
        <v>0</v>
      </c>
      <c r="O129" s="2"/>
      <c r="P129" s="10">
        <f t="shared" si="15"/>
        <v>0</v>
      </c>
      <c r="Q129" s="10">
        <f t="shared" si="21"/>
        <v>0</v>
      </c>
      <c r="R129">
        <f>IF(H129=0,0,(IF(D129="M",VLOOKUP(Hoja1!C129,Hoja2!$A$4:$F$116,6),VLOOKUP(Hoja1!C129,Hoja2!$A$4:$F$116,5))-IF(D129="M",VLOOKUP(Hoja1!C129+5,Hoja2!$A$4:$F$116,6),VLOOKUP(Hoja1!C129+5,Hoja2!$A$4:$F$116,5)))/IF(D129="M",VLOOKUP(Hoja1!C129,Hoja2!$A$4:$F$116,6),VLOOKUP(Hoja1!C129,Hoja2!$A$4:$F$116,5))*(IF(D129="M",VLOOKUP(H129+5,Hoja2!$A$4:$F$116,5),VLOOKUP(H129+5,Hoja2!$A$4:$F$116,6))/IF(D129="M",VLOOKUP(H129,Hoja2!$A$4:$F$116,5),VLOOKUP(H129,Hoja2!$A$4:$F$116,6))))</f>
        <v>0.008634665859368763</v>
      </c>
      <c r="S129">
        <f>IF(D129="M",VLOOKUP(Hoja1!C129+5,Hoja2!$A$4:$F$116,6),VLOOKUP(Hoja1!C129+5,Hoja2!$A$4:$F$116,5))/IF(D129="M",VLOOKUP(Hoja1!C129,Hoja2!$A$4:$F$116,6),VLOOKUP(Hoja1!C129,Hoja2!$A$4:$F$116,5))</f>
        <v>0.9913012307799974</v>
      </c>
      <c r="T129" s="8">
        <f>IF(K129=0,0,(VLOOKUP(Hoja1!K129+5,Hoja2!$A$4:$F$116,5)/VLOOKUP(Hoja1!K129,Hoja2!$A$4:$F$116,5)))</f>
        <v>0.9989554306333893</v>
      </c>
      <c r="U129" s="8">
        <f>IF(N129=0,0,(VLOOKUP(Hoja1!N129+5,Hoja2!$A$4:$F$116,5)/VLOOKUP(Hoja1!N129,Hoja2!$A$4:$F$116,5)))</f>
        <v>0</v>
      </c>
      <c r="V129" s="8">
        <f>IF(Q129=0,0,(VLOOKUP(Hoja1!Q129+5,Hoja2!$A$4:$F$116,5)/VLOOKUP(Hoja1!Q129,Hoja2!$A$4:$F$116,5)))</f>
        <v>0</v>
      </c>
      <c r="W129" s="8">
        <f t="shared" si="22"/>
        <v>0.008689682752148136</v>
      </c>
      <c r="X129" s="15">
        <f t="shared" si="23"/>
        <v>0.008689682752148136</v>
      </c>
    </row>
    <row r="130" spans="1:24" ht="12.75">
      <c r="A130" s="4">
        <f t="shared" si="25"/>
        <v>128</v>
      </c>
      <c r="B130" s="3">
        <v>24078</v>
      </c>
      <c r="C130" s="10">
        <f t="shared" si="17"/>
        <v>47.082819986310746</v>
      </c>
      <c r="D130" s="1" t="s">
        <v>1</v>
      </c>
      <c r="E130" s="1" t="s">
        <v>0</v>
      </c>
      <c r="F130" s="3">
        <v>36703</v>
      </c>
      <c r="G130" s="3">
        <v>22949</v>
      </c>
      <c r="H130" s="10">
        <f t="shared" si="18"/>
        <v>50.17385352498289</v>
      </c>
      <c r="I130" s="3">
        <v>37556</v>
      </c>
      <c r="J130" s="10">
        <f t="shared" si="24"/>
        <v>10.182067077344286</v>
      </c>
      <c r="K130" s="10">
        <f t="shared" si="19"/>
        <v>10.182067077344286</v>
      </c>
      <c r="L130" s="3">
        <v>38266</v>
      </c>
      <c r="M130" s="10">
        <f t="shared" si="14"/>
        <v>8.238193018480493</v>
      </c>
      <c r="N130" s="10">
        <f t="shared" si="20"/>
        <v>8.238193018480493</v>
      </c>
      <c r="O130" s="2"/>
      <c r="P130" s="10">
        <f t="shared" si="15"/>
        <v>0</v>
      </c>
      <c r="Q130" s="10">
        <f t="shared" si="21"/>
        <v>0</v>
      </c>
      <c r="R130">
        <f>IF(H130=0,0,(IF(D130="M",VLOOKUP(Hoja1!C130,Hoja2!$A$4:$F$116,6),VLOOKUP(Hoja1!C130,Hoja2!$A$4:$F$116,5))-IF(D130="M",VLOOKUP(Hoja1!C130+5,Hoja2!$A$4:$F$116,6),VLOOKUP(Hoja1!C130+5,Hoja2!$A$4:$F$116,5)))/IF(D130="M",VLOOKUP(Hoja1!C130,Hoja2!$A$4:$F$116,6),VLOOKUP(Hoja1!C130,Hoja2!$A$4:$F$116,5))*(IF(D130="M",VLOOKUP(H130+5,Hoja2!$A$4:$F$116,5),VLOOKUP(H130+5,Hoja2!$A$4:$F$116,6))/IF(D130="M",VLOOKUP(H130,Hoja2!$A$4:$F$116,5),VLOOKUP(H130,Hoja2!$A$4:$F$116,6))))</f>
        <v>0.010927745081289804</v>
      </c>
      <c r="S130">
        <f>IF(D130="M",VLOOKUP(Hoja1!C130+5,Hoja2!$A$4:$F$116,6),VLOOKUP(Hoja1!C130+5,Hoja2!$A$4:$F$116,5))/IF(D130="M",VLOOKUP(Hoja1!C130,Hoja2!$A$4:$F$116,6),VLOOKUP(Hoja1!C130,Hoja2!$A$4:$F$116,5))</f>
        <v>0.9887883796706554</v>
      </c>
      <c r="T130" s="8">
        <f>IF(K130=0,0,(VLOOKUP(Hoja1!K130+5,Hoja2!$A$4:$F$116,5)/VLOOKUP(Hoja1!K130,Hoja2!$A$4:$F$116,5)))</f>
        <v>0.9987356254896322</v>
      </c>
      <c r="U130" s="8">
        <f>IF(N130=0,0,(VLOOKUP(Hoja1!N130+5,Hoja2!$A$4:$F$116,5)/VLOOKUP(Hoja1!N130,Hoja2!$A$4:$F$116,5)))</f>
        <v>0.9990903292767259</v>
      </c>
      <c r="V130" s="8">
        <f>IF(Q130=0,0,(VLOOKUP(Hoja1!Q130+5,Hoja2!$A$4:$F$116,5)/VLOOKUP(Hoja1!Q130,Hoja2!$A$4:$F$116,5)))</f>
        <v>0</v>
      </c>
      <c r="W130" s="8">
        <f t="shared" si="22"/>
        <v>0.022398866088950867</v>
      </c>
      <c r="X130" s="15">
        <f t="shared" si="23"/>
        <v>0.011211607434137226</v>
      </c>
    </row>
    <row r="131" spans="1:24" ht="12.75">
      <c r="A131" s="4">
        <f t="shared" si="25"/>
        <v>129</v>
      </c>
      <c r="B131" s="3">
        <v>26368</v>
      </c>
      <c r="C131" s="10">
        <f t="shared" si="17"/>
        <v>40.813141683778234</v>
      </c>
      <c r="D131" s="1" t="s">
        <v>1</v>
      </c>
      <c r="E131" s="1" t="s">
        <v>4</v>
      </c>
      <c r="F131" s="3">
        <v>36710</v>
      </c>
      <c r="G131" s="2"/>
      <c r="H131" s="10"/>
      <c r="I131" s="2"/>
      <c r="J131" s="10">
        <f t="shared" si="24"/>
        <v>0</v>
      </c>
      <c r="K131" s="10">
        <f t="shared" si="19"/>
        <v>0</v>
      </c>
      <c r="L131" s="2"/>
      <c r="M131" s="10">
        <f aca="true" t="shared" si="26" ref="M131:M194">IF(L131=0,0,(($J$1-L131)/365.25))</f>
        <v>0</v>
      </c>
      <c r="N131" s="10">
        <f t="shared" si="20"/>
        <v>0</v>
      </c>
      <c r="O131" s="2"/>
      <c r="P131" s="10">
        <f aca="true" t="shared" si="27" ref="P131:P194">IF(O131=0,0,(($J$1-O131)/365.25))</f>
        <v>0</v>
      </c>
      <c r="Q131" s="10">
        <f t="shared" si="21"/>
        <v>0</v>
      </c>
      <c r="R131">
        <f>IF(H131=0,0,(IF(D131="M",VLOOKUP(Hoja1!C131,Hoja2!$A$4:$F$116,6),VLOOKUP(Hoja1!C131,Hoja2!$A$4:$F$116,5))-IF(D131="M",VLOOKUP(Hoja1!C131+5,Hoja2!$A$4:$F$116,6),VLOOKUP(Hoja1!C131+5,Hoja2!$A$4:$F$116,5)))/IF(D131="M",VLOOKUP(Hoja1!C131,Hoja2!$A$4:$F$116,6),VLOOKUP(Hoja1!C131,Hoja2!$A$4:$F$116,5))*(IF(D131="M",VLOOKUP(H131+5,Hoja2!$A$4:$F$116,5),VLOOKUP(H131+5,Hoja2!$A$4:$F$116,6))/IF(D131="M",VLOOKUP(H131,Hoja2!$A$4:$F$116,5),VLOOKUP(H131,Hoja2!$A$4:$F$116,6))))</f>
        <v>0</v>
      </c>
      <c r="S131">
        <f>IF(D131="M",VLOOKUP(Hoja1!C131+5,Hoja2!$A$4:$F$116,6),VLOOKUP(Hoja1!C131+5,Hoja2!$A$4:$F$116,5))/IF(D131="M",VLOOKUP(Hoja1!C131,Hoja2!$A$4:$F$116,6),VLOOKUP(Hoja1!C131,Hoja2!$A$4:$F$116,5))</f>
        <v>0.9938222441254968</v>
      </c>
      <c r="T131" s="8">
        <f>IF(K131=0,0,(VLOOKUP(Hoja1!K131+5,Hoja2!$A$4:$F$116,5)/VLOOKUP(Hoja1!K131,Hoja2!$A$4:$F$116,5)))</f>
        <v>0</v>
      </c>
      <c r="U131" s="8">
        <f>IF(N131=0,0,(VLOOKUP(Hoja1!N131+5,Hoja2!$A$4:$F$116,5)/VLOOKUP(Hoja1!N131,Hoja2!$A$4:$F$116,5)))</f>
        <v>0</v>
      </c>
      <c r="V131" s="8">
        <f>IF(Q131=0,0,(VLOOKUP(Hoja1!Q131+5,Hoja2!$A$4:$F$116,5)/VLOOKUP(Hoja1!Q131,Hoja2!$A$4:$F$116,5)))</f>
        <v>0</v>
      </c>
      <c r="W131" s="8">
        <f t="shared" si="22"/>
        <v>0</v>
      </c>
      <c r="X131" s="15">
        <f t="shared" si="23"/>
        <v>0</v>
      </c>
    </row>
    <row r="132" spans="1:24" ht="12.75">
      <c r="A132" s="4">
        <f aca="true" t="shared" si="28" ref="A132:A163">+A131+1</f>
        <v>130</v>
      </c>
      <c r="B132" s="3">
        <v>25925</v>
      </c>
      <c r="C132" s="10">
        <f aca="true" t="shared" si="29" ref="C132:C195">($C$1-B132)/365.25</f>
        <v>42.026009582477755</v>
      </c>
      <c r="D132" s="1" t="s">
        <v>1</v>
      </c>
      <c r="E132" s="1" t="s">
        <v>0</v>
      </c>
      <c r="F132" s="3">
        <v>36724</v>
      </c>
      <c r="G132" s="3">
        <v>25372</v>
      </c>
      <c r="H132" s="10">
        <f aca="true" t="shared" si="30" ref="H132:H194">($H$1-G132)/365.25</f>
        <v>43.540041067761805</v>
      </c>
      <c r="I132" s="3">
        <v>38432</v>
      </c>
      <c r="J132" s="10">
        <f t="shared" si="24"/>
        <v>7.783709787816564</v>
      </c>
      <c r="K132" s="10">
        <f aca="true" t="shared" si="31" ref="K132:K195">IF(J132&gt;=20,0,J132)</f>
        <v>7.783709787816564</v>
      </c>
      <c r="L132" s="2"/>
      <c r="M132" s="10">
        <f t="shared" si="26"/>
        <v>0</v>
      </c>
      <c r="N132" s="10">
        <f aca="true" t="shared" si="32" ref="N132:N195">IF(M132&gt;=20,0,M132)</f>
        <v>0</v>
      </c>
      <c r="O132" s="2"/>
      <c r="P132" s="10">
        <f t="shared" si="27"/>
        <v>0</v>
      </c>
      <c r="Q132" s="10">
        <f aca="true" t="shared" si="33" ref="Q132:Q195">IF(P132&gt;=20,0,P132)</f>
        <v>0</v>
      </c>
      <c r="R132">
        <f>IF(H132=0,0,(IF(D132="M",VLOOKUP(Hoja1!C132,Hoja2!$A$4:$F$116,6),VLOOKUP(Hoja1!C132,Hoja2!$A$4:$F$116,5))-IF(D132="M",VLOOKUP(Hoja1!C132+5,Hoja2!$A$4:$F$116,6),VLOOKUP(Hoja1!C132+5,Hoja2!$A$4:$F$116,5)))/IF(D132="M",VLOOKUP(Hoja1!C132,Hoja2!$A$4:$F$116,6),VLOOKUP(Hoja1!C132,Hoja2!$A$4:$F$116,5))*(IF(D132="M",VLOOKUP(H132+5,Hoja2!$A$4:$F$116,5),VLOOKUP(H132+5,Hoja2!$A$4:$F$116,6))/IF(D132="M",VLOOKUP(H132,Hoja2!$A$4:$F$116,5),VLOOKUP(H132,Hoja2!$A$4:$F$116,6))))</f>
        <v>0.007278943015939808</v>
      </c>
      <c r="S132">
        <f>IF(D132="M",VLOOKUP(Hoja1!C132+5,Hoja2!$A$4:$F$116,6),VLOOKUP(Hoja1!C132+5,Hoja2!$A$4:$F$116,5))/IF(D132="M",VLOOKUP(Hoja1!C132,Hoja2!$A$4:$F$116,6),VLOOKUP(Hoja1!C132,Hoja2!$A$4:$F$116,5))</f>
        <v>0.9926307551088486</v>
      </c>
      <c r="T132" s="8">
        <f>IF(K132=0,0,(VLOOKUP(Hoja1!K132+5,Hoja2!$A$4:$F$116,5)/VLOOKUP(Hoja1!K132,Hoja2!$A$4:$F$116,5)))</f>
        <v>0.9991572838622513</v>
      </c>
      <c r="U132" s="8">
        <f>IF(N132=0,0,(VLOOKUP(Hoja1!N132+5,Hoja2!$A$4:$F$116,5)/VLOOKUP(Hoja1!N132,Hoja2!$A$4:$F$116,5)))</f>
        <v>0</v>
      </c>
      <c r="V132" s="8">
        <f>IF(Q132=0,0,(VLOOKUP(Hoja1!Q132+5,Hoja2!$A$4:$F$116,5)/VLOOKUP(Hoja1!Q132,Hoja2!$A$4:$F$116,5)))</f>
        <v>0</v>
      </c>
      <c r="W132" s="8">
        <f aca="true" t="shared" si="34" ref="W132:W195">(1-S132)*(T132+U132+V132)</f>
        <v>0.007363034709558632</v>
      </c>
      <c r="X132" s="15">
        <f aca="true" t="shared" si="35" ref="X132:X195">(1-S132)*(T132+U132+V132-(T132*U132+T132*V132+U132*V132)+(T132*U132*V132))</f>
        <v>0.007363034709558632</v>
      </c>
    </row>
    <row r="133" spans="1:24" ht="12.75">
      <c r="A133" s="4">
        <f t="shared" si="28"/>
        <v>131</v>
      </c>
      <c r="B133" s="3">
        <v>27470</v>
      </c>
      <c r="C133" s="10">
        <f t="shared" si="29"/>
        <v>37.79603011635866</v>
      </c>
      <c r="D133" s="1" t="s">
        <v>1</v>
      </c>
      <c r="E133" s="1" t="s">
        <v>0</v>
      </c>
      <c r="F133" s="3">
        <v>36728</v>
      </c>
      <c r="G133" s="3">
        <v>27086</v>
      </c>
      <c r="H133" s="10">
        <f t="shared" si="30"/>
        <v>38.847364818617386</v>
      </c>
      <c r="I133" s="3">
        <v>39800</v>
      </c>
      <c r="J133" s="10">
        <f t="shared" si="24"/>
        <v>4.03832991101985</v>
      </c>
      <c r="K133" s="10">
        <f t="shared" si="31"/>
        <v>4.03832991101985</v>
      </c>
      <c r="L133" s="2"/>
      <c r="M133" s="10">
        <f t="shared" si="26"/>
        <v>0</v>
      </c>
      <c r="N133" s="10">
        <f t="shared" si="32"/>
        <v>0</v>
      </c>
      <c r="O133" s="2"/>
      <c r="P133" s="10">
        <f t="shared" si="27"/>
        <v>0</v>
      </c>
      <c r="Q133" s="10">
        <f t="shared" si="33"/>
        <v>0</v>
      </c>
      <c r="R133">
        <f>IF(H133=0,0,(IF(D133="M",VLOOKUP(Hoja1!C133,Hoja2!$A$4:$F$116,6),VLOOKUP(Hoja1!C133,Hoja2!$A$4:$F$116,5))-IF(D133="M",VLOOKUP(Hoja1!C133+5,Hoja2!$A$4:$F$116,6),VLOOKUP(Hoja1!C133+5,Hoja2!$A$4:$F$116,5)))/IF(D133="M",VLOOKUP(Hoja1!C133,Hoja2!$A$4:$F$116,6),VLOOKUP(Hoja1!C133,Hoja2!$A$4:$F$116,5))*(IF(D133="M",VLOOKUP(H133+5,Hoja2!$A$4:$F$116,5),VLOOKUP(H133+5,Hoja2!$A$4:$F$116,6))/IF(D133="M",VLOOKUP(H133,Hoja2!$A$4:$F$116,5),VLOOKUP(H133,Hoja2!$A$4:$F$116,6))))</f>
        <v>0.004278238095663289</v>
      </c>
      <c r="S133">
        <f>IF(D133="M",VLOOKUP(Hoja1!C133+5,Hoja2!$A$4:$F$116,6),VLOOKUP(Hoja1!C133+5,Hoja2!$A$4:$F$116,5))/IF(D133="M",VLOOKUP(Hoja1!C133,Hoja2!$A$4:$F$116,6),VLOOKUP(Hoja1!C133,Hoja2!$A$4:$F$116,5))</f>
        <v>0.9956913726932318</v>
      </c>
      <c r="T133" s="8">
        <f>IF(K133=0,0,(VLOOKUP(Hoja1!K133+5,Hoja2!$A$4:$F$116,5)/VLOOKUP(Hoja1!K133,Hoja2!$A$4:$F$116,5)))</f>
        <v>0.9990633491542731</v>
      </c>
      <c r="U133" s="8">
        <f>IF(N133=0,0,(VLOOKUP(Hoja1!N133+5,Hoja2!$A$4:$F$116,5)/VLOOKUP(Hoja1!N133,Hoja2!$A$4:$F$116,5)))</f>
        <v>0</v>
      </c>
      <c r="V133" s="8">
        <f>IF(Q133=0,0,(VLOOKUP(Hoja1!Q133+5,Hoja2!$A$4:$F$116,5)/VLOOKUP(Hoja1!Q133,Hoja2!$A$4:$F$116,5)))</f>
        <v>0</v>
      </c>
      <c r="W133" s="8">
        <f t="shared" si="34"/>
        <v>0.004304591627357369</v>
      </c>
      <c r="X133" s="15">
        <f t="shared" si="35"/>
        <v>0.004304591627357369</v>
      </c>
    </row>
    <row r="134" spans="1:24" ht="12.75">
      <c r="A134" s="4">
        <f t="shared" si="28"/>
        <v>132</v>
      </c>
      <c r="B134" s="3">
        <v>25898</v>
      </c>
      <c r="C134" s="10">
        <f t="shared" si="29"/>
        <v>42.09993155373032</v>
      </c>
      <c r="D134" s="1" t="s">
        <v>1</v>
      </c>
      <c r="E134" s="1" t="s">
        <v>4</v>
      </c>
      <c r="F134" s="3">
        <v>36732</v>
      </c>
      <c r="G134" s="2"/>
      <c r="H134" s="10"/>
      <c r="I134" s="2"/>
      <c r="J134" s="10">
        <f aca="true" t="shared" si="36" ref="J134:J195">IF(I134=0,0,(($J$1-I134)/365.25))</f>
        <v>0</v>
      </c>
      <c r="K134" s="10">
        <f t="shared" si="31"/>
        <v>0</v>
      </c>
      <c r="L134" s="2"/>
      <c r="M134" s="10">
        <f t="shared" si="26"/>
        <v>0</v>
      </c>
      <c r="N134" s="10">
        <f t="shared" si="32"/>
        <v>0</v>
      </c>
      <c r="O134" s="2"/>
      <c r="P134" s="10">
        <f t="shared" si="27"/>
        <v>0</v>
      </c>
      <c r="Q134" s="10">
        <f t="shared" si="33"/>
        <v>0</v>
      </c>
      <c r="R134">
        <f>IF(H134=0,0,(IF(D134="M",VLOOKUP(Hoja1!C134,Hoja2!$A$4:$F$116,6),VLOOKUP(Hoja1!C134,Hoja2!$A$4:$F$116,5))-IF(D134="M",VLOOKUP(Hoja1!C134+5,Hoja2!$A$4:$F$116,6),VLOOKUP(Hoja1!C134+5,Hoja2!$A$4:$F$116,5)))/IF(D134="M",VLOOKUP(Hoja1!C134,Hoja2!$A$4:$F$116,6),VLOOKUP(Hoja1!C134,Hoja2!$A$4:$F$116,5))*(IF(D134="M",VLOOKUP(H134+5,Hoja2!$A$4:$F$116,5),VLOOKUP(H134+5,Hoja2!$A$4:$F$116,6))/IF(D134="M",VLOOKUP(H134,Hoja2!$A$4:$F$116,5),VLOOKUP(H134,Hoja2!$A$4:$F$116,6))))</f>
        <v>0</v>
      </c>
      <c r="S134">
        <f>IF(D134="M",VLOOKUP(Hoja1!C134+5,Hoja2!$A$4:$F$116,6),VLOOKUP(Hoja1!C134+5,Hoja2!$A$4:$F$116,5))/IF(D134="M",VLOOKUP(Hoja1!C134,Hoja2!$A$4:$F$116,6),VLOOKUP(Hoja1!C134,Hoja2!$A$4:$F$116,5))</f>
        <v>0.9926307551088486</v>
      </c>
      <c r="T134" s="8">
        <f>IF(K134=0,0,(VLOOKUP(Hoja1!K134+5,Hoja2!$A$4:$F$116,5)/VLOOKUP(Hoja1!K134,Hoja2!$A$4:$F$116,5)))</f>
        <v>0</v>
      </c>
      <c r="U134" s="8">
        <f>IF(N134=0,0,(VLOOKUP(Hoja1!N134+5,Hoja2!$A$4:$F$116,5)/VLOOKUP(Hoja1!N134,Hoja2!$A$4:$F$116,5)))</f>
        <v>0</v>
      </c>
      <c r="V134" s="8">
        <f>IF(Q134=0,0,(VLOOKUP(Hoja1!Q134+5,Hoja2!$A$4:$F$116,5)/VLOOKUP(Hoja1!Q134,Hoja2!$A$4:$F$116,5)))</f>
        <v>0</v>
      </c>
      <c r="W134" s="8">
        <f t="shared" si="34"/>
        <v>0</v>
      </c>
      <c r="X134" s="15">
        <f t="shared" si="35"/>
        <v>0</v>
      </c>
    </row>
    <row r="135" spans="1:24" ht="12.75">
      <c r="A135" s="4">
        <f t="shared" si="28"/>
        <v>133</v>
      </c>
      <c r="B135" s="3">
        <v>27064</v>
      </c>
      <c r="C135" s="10">
        <f t="shared" si="29"/>
        <v>38.90759753593429</v>
      </c>
      <c r="D135" s="1" t="s">
        <v>1</v>
      </c>
      <c r="E135" s="1" t="s">
        <v>4</v>
      </c>
      <c r="F135" s="3">
        <v>36745</v>
      </c>
      <c r="G135" s="2"/>
      <c r="H135" s="10"/>
      <c r="I135" s="3">
        <v>37865</v>
      </c>
      <c r="J135" s="10">
        <f t="shared" si="36"/>
        <v>9.336071184120465</v>
      </c>
      <c r="K135" s="10">
        <f t="shared" si="31"/>
        <v>9.336071184120465</v>
      </c>
      <c r="L135" s="3">
        <v>38909</v>
      </c>
      <c r="M135" s="10">
        <f t="shared" si="26"/>
        <v>6.477754962354552</v>
      </c>
      <c r="N135" s="10">
        <f t="shared" si="32"/>
        <v>6.477754962354552</v>
      </c>
      <c r="O135" s="2"/>
      <c r="P135" s="10">
        <f t="shared" si="27"/>
        <v>0</v>
      </c>
      <c r="Q135" s="10">
        <f t="shared" si="33"/>
        <v>0</v>
      </c>
      <c r="R135">
        <f>IF(H135=0,0,(IF(D135="M",VLOOKUP(Hoja1!C135,Hoja2!$A$4:$F$116,6),VLOOKUP(Hoja1!C135,Hoja2!$A$4:$F$116,5))-IF(D135="M",VLOOKUP(Hoja1!C135+5,Hoja2!$A$4:$F$116,6),VLOOKUP(Hoja1!C135+5,Hoja2!$A$4:$F$116,5)))/IF(D135="M",VLOOKUP(Hoja1!C135,Hoja2!$A$4:$F$116,6),VLOOKUP(Hoja1!C135,Hoja2!$A$4:$F$116,5))*(IF(D135="M",VLOOKUP(H135+5,Hoja2!$A$4:$F$116,5),VLOOKUP(H135+5,Hoja2!$A$4:$F$116,6))/IF(D135="M",VLOOKUP(H135,Hoja2!$A$4:$F$116,5),VLOOKUP(H135,Hoja2!$A$4:$F$116,6))))</f>
        <v>0</v>
      </c>
      <c r="S135">
        <f>IF(D135="M",VLOOKUP(Hoja1!C135+5,Hoja2!$A$4:$F$116,6),VLOOKUP(Hoja1!C135+5,Hoja2!$A$4:$F$116,5))/IF(D135="M",VLOOKUP(Hoja1!C135,Hoja2!$A$4:$F$116,6),VLOOKUP(Hoja1!C135,Hoja2!$A$4:$F$116,5))</f>
        <v>0.9950836113808877</v>
      </c>
      <c r="T135" s="8">
        <f>IF(K135=0,0,(VLOOKUP(Hoja1!K135+5,Hoja2!$A$4:$F$116,5)/VLOOKUP(Hoja1!K135,Hoja2!$A$4:$F$116,5)))</f>
        <v>0.9989554306333893</v>
      </c>
      <c r="U135" s="8">
        <f>IF(N135=0,0,(VLOOKUP(Hoja1!N135+5,Hoja2!$A$4:$F$116,5)/VLOOKUP(Hoja1!N135,Hoja2!$A$4:$F$116,5)))</f>
        <v>0.9991712747364826</v>
      </c>
      <c r="V135" s="8">
        <f>IF(Q135=0,0,(VLOOKUP(Hoja1!Q135+5,Hoja2!$A$4:$F$116,5)/VLOOKUP(Hoja1!Q135,Hoja2!$A$4:$F$116,5)))</f>
        <v>0</v>
      </c>
      <c r="W135" s="8">
        <f t="shared" si="34"/>
        <v>0.009823567393824704</v>
      </c>
      <c r="X135" s="15">
        <f t="shared" si="35"/>
        <v>0.00491638436318625</v>
      </c>
    </row>
    <row r="136" spans="1:24" ht="12.75">
      <c r="A136" s="4">
        <f t="shared" si="28"/>
        <v>134</v>
      </c>
      <c r="B136" s="3">
        <v>23384</v>
      </c>
      <c r="C136" s="10">
        <f t="shared" si="29"/>
        <v>48.982888432580424</v>
      </c>
      <c r="D136" s="1" t="s">
        <v>2</v>
      </c>
      <c r="E136" s="1" t="s">
        <v>0</v>
      </c>
      <c r="F136" s="3">
        <v>36762</v>
      </c>
      <c r="G136" s="3">
        <v>25744</v>
      </c>
      <c r="H136" s="10">
        <f t="shared" si="30"/>
        <v>42.521560574948666</v>
      </c>
      <c r="I136" s="3">
        <v>34555</v>
      </c>
      <c r="J136" s="10">
        <f t="shared" si="36"/>
        <v>18.39835728952772</v>
      </c>
      <c r="K136" s="10">
        <f t="shared" si="31"/>
        <v>18.39835728952772</v>
      </c>
      <c r="L136" s="3">
        <v>35776</v>
      </c>
      <c r="M136" s="10">
        <f t="shared" si="26"/>
        <v>15.055441478439425</v>
      </c>
      <c r="N136" s="10">
        <f t="shared" si="32"/>
        <v>15.055441478439425</v>
      </c>
      <c r="O136" s="2"/>
      <c r="P136" s="10">
        <f t="shared" si="27"/>
        <v>0</v>
      </c>
      <c r="Q136" s="10">
        <f t="shared" si="33"/>
        <v>0</v>
      </c>
      <c r="R136">
        <f>IF(H136=0,0,(IF(D136="M",VLOOKUP(Hoja1!C136,Hoja2!$A$4:$F$116,6),VLOOKUP(Hoja1!C136,Hoja2!$A$4:$F$116,5))-IF(D136="M",VLOOKUP(Hoja1!C136+5,Hoja2!$A$4:$F$116,6),VLOOKUP(Hoja1!C136+5,Hoja2!$A$4:$F$116,5)))/IF(D136="M",VLOOKUP(Hoja1!C136,Hoja2!$A$4:$F$116,6),VLOOKUP(Hoja1!C136,Hoja2!$A$4:$F$116,5))*(IF(D136="M",VLOOKUP(H136+5,Hoja2!$A$4:$F$116,5),VLOOKUP(H136+5,Hoja2!$A$4:$F$116,6))/IF(D136="M",VLOOKUP(H136,Hoja2!$A$4:$F$116,5),VLOOKUP(H136,Hoja2!$A$4:$F$116,6))))</f>
        <v>0.02074985171678417</v>
      </c>
      <c r="S136">
        <f>IF(D136="M",VLOOKUP(Hoja1!C136+5,Hoja2!$A$4:$F$116,6),VLOOKUP(Hoja1!C136+5,Hoja2!$A$4:$F$116,5))/IF(D136="M",VLOOKUP(Hoja1!C136,Hoja2!$A$4:$F$116,6),VLOOKUP(Hoja1!C136,Hoja2!$A$4:$F$116,5))</f>
        <v>0.9790961023421959</v>
      </c>
      <c r="T136" s="8">
        <f>IF(K136=0,0,(VLOOKUP(Hoja1!K136+5,Hoja2!$A$4:$F$116,5)/VLOOKUP(Hoja1!K136,Hoja2!$A$4:$F$116,5)))</f>
        <v>0.9962566164202781</v>
      </c>
      <c r="U136" s="8">
        <f>IF(N136=0,0,(VLOOKUP(Hoja1!N136+5,Hoja2!$A$4:$F$116,5)/VLOOKUP(Hoja1!N136,Hoja2!$A$4:$F$116,5)))</f>
        <v>0.9967432282342276</v>
      </c>
      <c r="V136" s="8">
        <f>IF(Q136=0,0,(VLOOKUP(Hoja1!Q136+5,Hoja2!$A$4:$F$116,5)/VLOOKUP(Hoja1!Q136,Hoja2!$A$4:$F$116,5)))</f>
        <v>0</v>
      </c>
      <c r="W136" s="8">
        <f t="shared" si="34"/>
        <v>0.04166146478467724</v>
      </c>
      <c r="X136" s="15">
        <f t="shared" si="35"/>
        <v>0.020903642811156024</v>
      </c>
    </row>
    <row r="137" spans="1:24" ht="12.75">
      <c r="A137" s="4">
        <f t="shared" si="28"/>
        <v>135</v>
      </c>
      <c r="B137" s="3">
        <v>27015</v>
      </c>
      <c r="C137" s="10">
        <f t="shared" si="29"/>
        <v>39.04175222450377</v>
      </c>
      <c r="D137" s="1" t="s">
        <v>1</v>
      </c>
      <c r="E137" s="1" t="s">
        <v>0</v>
      </c>
      <c r="F137" s="3">
        <v>36762</v>
      </c>
      <c r="G137" s="3">
        <v>25674</v>
      </c>
      <c r="H137" s="10">
        <f t="shared" si="30"/>
        <v>42.71321013004791</v>
      </c>
      <c r="I137" s="3">
        <v>39208</v>
      </c>
      <c r="J137" s="10">
        <f t="shared" si="36"/>
        <v>5.6591375770020536</v>
      </c>
      <c r="K137" s="10">
        <f t="shared" si="31"/>
        <v>5.6591375770020536</v>
      </c>
      <c r="L137" s="3">
        <v>39208</v>
      </c>
      <c r="M137" s="10">
        <f t="shared" si="26"/>
        <v>5.6591375770020536</v>
      </c>
      <c r="N137" s="10">
        <f t="shared" si="32"/>
        <v>5.6591375770020536</v>
      </c>
      <c r="O137" s="2"/>
      <c r="P137" s="10">
        <f t="shared" si="27"/>
        <v>0</v>
      </c>
      <c r="Q137" s="10">
        <f t="shared" si="33"/>
        <v>0</v>
      </c>
      <c r="R137">
        <f>IF(H137=0,0,(IF(D137="M",VLOOKUP(Hoja1!C137,Hoja2!$A$4:$F$116,6),VLOOKUP(Hoja1!C137,Hoja2!$A$4:$F$116,5))-IF(D137="M",VLOOKUP(Hoja1!C137+5,Hoja2!$A$4:$F$116,6),VLOOKUP(Hoja1!C137+5,Hoja2!$A$4:$F$116,5)))/IF(D137="M",VLOOKUP(Hoja1!C137,Hoja2!$A$4:$F$116,6),VLOOKUP(Hoja1!C137,Hoja2!$A$4:$F$116,5))*(IF(D137="M",VLOOKUP(H137+5,Hoja2!$A$4:$F$116,5),VLOOKUP(H137+5,Hoja2!$A$4:$F$116,6))/IF(D137="M",VLOOKUP(H137,Hoja2!$A$4:$F$116,5),VLOOKUP(H137,Hoja2!$A$4:$F$116,6))))</f>
        <v>0.005491046529968257</v>
      </c>
      <c r="S137">
        <f>IF(D137="M",VLOOKUP(Hoja1!C137+5,Hoja2!$A$4:$F$116,6),VLOOKUP(Hoja1!C137+5,Hoja2!$A$4:$F$116,5))/IF(D137="M",VLOOKUP(Hoja1!C137,Hoja2!$A$4:$F$116,6),VLOOKUP(Hoja1!C137,Hoja2!$A$4:$F$116,5))</f>
        <v>0.9944482829764346</v>
      </c>
      <c r="T137" s="8">
        <f>IF(K137=0,0,(VLOOKUP(Hoja1!K137+5,Hoja2!$A$4:$F$116,5)/VLOOKUP(Hoja1!K137,Hoja2!$A$4:$F$116,5)))</f>
        <v>0.9991402951914227</v>
      </c>
      <c r="U137" s="8">
        <f>IF(N137=0,0,(VLOOKUP(Hoja1!N137+5,Hoja2!$A$4:$F$116,5)/VLOOKUP(Hoja1!N137,Hoja2!$A$4:$F$116,5)))</f>
        <v>0.9991402951914227</v>
      </c>
      <c r="V137" s="8">
        <f>IF(Q137=0,0,(VLOOKUP(Hoja1!Q137+5,Hoja2!$A$4:$F$116,5)/VLOOKUP(Hoja1!Q137,Hoja2!$A$4:$F$116,5)))</f>
        <v>0</v>
      </c>
      <c r="W137" s="8">
        <f t="shared" si="34"/>
        <v>0.011093888371488727</v>
      </c>
      <c r="X137" s="15">
        <f t="shared" si="35"/>
        <v>0.005551712920333758</v>
      </c>
    </row>
    <row r="138" spans="1:24" ht="12.75">
      <c r="A138" s="4">
        <f t="shared" si="28"/>
        <v>136</v>
      </c>
      <c r="B138" s="3">
        <v>25460</v>
      </c>
      <c r="C138" s="10">
        <f t="shared" si="29"/>
        <v>43.29911019849418</v>
      </c>
      <c r="D138" s="1" t="s">
        <v>1</v>
      </c>
      <c r="E138" s="1" t="s">
        <v>4</v>
      </c>
      <c r="F138" s="3">
        <v>36763</v>
      </c>
      <c r="G138" s="2"/>
      <c r="H138" s="10"/>
      <c r="I138" s="2"/>
      <c r="J138" s="10">
        <f t="shared" si="36"/>
        <v>0</v>
      </c>
      <c r="K138" s="10">
        <f t="shared" si="31"/>
        <v>0</v>
      </c>
      <c r="L138" s="2"/>
      <c r="M138" s="10">
        <f t="shared" si="26"/>
        <v>0</v>
      </c>
      <c r="N138" s="10">
        <f t="shared" si="32"/>
        <v>0</v>
      </c>
      <c r="O138" s="2"/>
      <c r="P138" s="10">
        <f t="shared" si="27"/>
        <v>0</v>
      </c>
      <c r="Q138" s="10">
        <f t="shared" si="33"/>
        <v>0</v>
      </c>
      <c r="R138">
        <f>IF(H138=0,0,(IF(D138="M",VLOOKUP(Hoja1!C138,Hoja2!$A$4:$F$116,6),VLOOKUP(Hoja1!C138,Hoja2!$A$4:$F$116,5))-IF(D138="M",VLOOKUP(Hoja1!C138+5,Hoja2!$A$4:$F$116,6),VLOOKUP(Hoja1!C138+5,Hoja2!$A$4:$F$116,5)))/IF(D138="M",VLOOKUP(Hoja1!C138,Hoja2!$A$4:$F$116,6),VLOOKUP(Hoja1!C138,Hoja2!$A$4:$F$116,5))*(IF(D138="M",VLOOKUP(H138+5,Hoja2!$A$4:$F$116,5),VLOOKUP(H138+5,Hoja2!$A$4:$F$116,6))/IF(D138="M",VLOOKUP(H138,Hoja2!$A$4:$F$116,5),VLOOKUP(H138,Hoja2!$A$4:$F$116,6))))</f>
        <v>0</v>
      </c>
      <c r="S138">
        <f>IF(D138="M",VLOOKUP(Hoja1!C138+5,Hoja2!$A$4:$F$116,6),VLOOKUP(Hoja1!C138+5,Hoja2!$A$4:$F$116,5))/IF(D138="M",VLOOKUP(Hoja1!C138,Hoja2!$A$4:$F$116,6),VLOOKUP(Hoja1!C138,Hoja2!$A$4:$F$116,5))</f>
        <v>0.9920354245279818</v>
      </c>
      <c r="T138" s="8">
        <f>IF(K138=0,0,(VLOOKUP(Hoja1!K138+5,Hoja2!$A$4:$F$116,5)/VLOOKUP(Hoja1!K138,Hoja2!$A$4:$F$116,5)))</f>
        <v>0</v>
      </c>
      <c r="U138" s="8">
        <f>IF(N138=0,0,(VLOOKUP(Hoja1!N138+5,Hoja2!$A$4:$F$116,5)/VLOOKUP(Hoja1!N138,Hoja2!$A$4:$F$116,5)))</f>
        <v>0</v>
      </c>
      <c r="V138" s="8">
        <f>IF(Q138=0,0,(VLOOKUP(Hoja1!Q138+5,Hoja2!$A$4:$F$116,5)/VLOOKUP(Hoja1!Q138,Hoja2!$A$4:$F$116,5)))</f>
        <v>0</v>
      </c>
      <c r="W138" s="8">
        <f t="shared" si="34"/>
        <v>0</v>
      </c>
      <c r="X138" s="15">
        <f t="shared" si="35"/>
        <v>0</v>
      </c>
    </row>
    <row r="139" spans="1:24" ht="12.75">
      <c r="A139" s="4">
        <f t="shared" si="28"/>
        <v>137</v>
      </c>
      <c r="B139" s="3">
        <v>25788</v>
      </c>
      <c r="C139" s="10">
        <f t="shared" si="29"/>
        <v>42.40109514031485</v>
      </c>
      <c r="D139" s="1" t="s">
        <v>1</v>
      </c>
      <c r="E139" s="1" t="s">
        <v>0</v>
      </c>
      <c r="F139" s="3">
        <v>36766</v>
      </c>
      <c r="G139" s="3">
        <v>23934</v>
      </c>
      <c r="H139" s="10">
        <f t="shared" si="30"/>
        <v>47.47707049965777</v>
      </c>
      <c r="I139" s="3">
        <v>35134</v>
      </c>
      <c r="J139" s="10">
        <f t="shared" si="36"/>
        <v>16.813141683778234</v>
      </c>
      <c r="K139" s="10">
        <f t="shared" si="31"/>
        <v>16.813141683778234</v>
      </c>
      <c r="L139" s="3">
        <v>37668</v>
      </c>
      <c r="M139" s="10">
        <f t="shared" si="26"/>
        <v>9.875427789185489</v>
      </c>
      <c r="N139" s="10">
        <f t="shared" si="32"/>
        <v>9.875427789185489</v>
      </c>
      <c r="O139" s="2"/>
      <c r="P139" s="10">
        <f t="shared" si="27"/>
        <v>0</v>
      </c>
      <c r="Q139" s="10">
        <f t="shared" si="33"/>
        <v>0</v>
      </c>
      <c r="R139">
        <f>IF(H139=0,0,(IF(D139="M",VLOOKUP(Hoja1!C139,Hoja2!$A$4:$F$116,6),VLOOKUP(Hoja1!C139,Hoja2!$A$4:$F$116,5))-IF(D139="M",VLOOKUP(Hoja1!C139+5,Hoja2!$A$4:$F$116,6),VLOOKUP(Hoja1!C139+5,Hoja2!$A$4:$F$116,5)))/IF(D139="M",VLOOKUP(Hoja1!C139,Hoja2!$A$4:$F$116,6),VLOOKUP(Hoja1!C139,Hoja2!$A$4:$F$116,5))*(IF(D139="M",VLOOKUP(H139+5,Hoja2!$A$4:$F$116,5),VLOOKUP(H139+5,Hoja2!$A$4:$F$116,6))/IF(D139="M",VLOOKUP(H139,Hoja2!$A$4:$F$116,5),VLOOKUP(H139,Hoja2!$A$4:$F$116,6))))</f>
        <v>0.0072300222972691685</v>
      </c>
      <c r="S139">
        <f>IF(D139="M",VLOOKUP(Hoja1!C139+5,Hoja2!$A$4:$F$116,6),VLOOKUP(Hoja1!C139+5,Hoja2!$A$4:$F$116,5))/IF(D139="M",VLOOKUP(Hoja1!C139,Hoja2!$A$4:$F$116,6),VLOOKUP(Hoja1!C139,Hoja2!$A$4:$F$116,5))</f>
        <v>0.9926307551088486</v>
      </c>
      <c r="T139" s="8">
        <f>IF(K139=0,0,(VLOOKUP(Hoja1!K139+5,Hoja2!$A$4:$F$116,5)/VLOOKUP(Hoja1!K139,Hoja2!$A$4:$F$116,5)))</f>
        <v>0.9964819545294097</v>
      </c>
      <c r="U139" s="8">
        <f>IF(N139=0,0,(VLOOKUP(Hoja1!N139+5,Hoja2!$A$4:$F$116,5)/VLOOKUP(Hoja1!N139,Hoja2!$A$4:$F$116,5)))</f>
        <v>0.9989554306333893</v>
      </c>
      <c r="V139" s="8">
        <f>IF(Q139=0,0,(VLOOKUP(Hoja1!Q139+5,Hoja2!$A$4:$F$116,5)/VLOOKUP(Hoja1!Q139,Hoja2!$A$4:$F$116,5)))</f>
        <v>0</v>
      </c>
      <c r="W139" s="8">
        <f t="shared" si="34"/>
        <v>0.014704866756223518</v>
      </c>
      <c r="X139" s="15">
        <f t="shared" si="35"/>
        <v>0.007369217810336895</v>
      </c>
    </row>
    <row r="140" spans="1:24" ht="12.75">
      <c r="A140" s="4">
        <f t="shared" si="28"/>
        <v>138</v>
      </c>
      <c r="B140" s="3">
        <v>26383</v>
      </c>
      <c r="C140" s="10">
        <f t="shared" si="29"/>
        <v>40.772073921971256</v>
      </c>
      <c r="D140" s="1" t="s">
        <v>2</v>
      </c>
      <c r="E140" s="1" t="s">
        <v>0</v>
      </c>
      <c r="F140" s="3">
        <v>36767</v>
      </c>
      <c r="G140" s="3">
        <v>26230</v>
      </c>
      <c r="H140" s="10">
        <f t="shared" si="30"/>
        <v>41.190965092402465</v>
      </c>
      <c r="I140" s="2"/>
      <c r="J140" s="10">
        <f t="shared" si="36"/>
        <v>0</v>
      </c>
      <c r="K140" s="10">
        <f t="shared" si="31"/>
        <v>0</v>
      </c>
      <c r="L140" s="2"/>
      <c r="M140" s="10">
        <f t="shared" si="26"/>
        <v>0</v>
      </c>
      <c r="N140" s="10">
        <f t="shared" si="32"/>
        <v>0</v>
      </c>
      <c r="O140" s="2"/>
      <c r="P140" s="10">
        <f t="shared" si="27"/>
        <v>0</v>
      </c>
      <c r="Q140" s="10">
        <f t="shared" si="33"/>
        <v>0</v>
      </c>
      <c r="R140">
        <f>IF(H140=0,0,(IF(D140="M",VLOOKUP(Hoja1!C140,Hoja2!$A$4:$F$116,6),VLOOKUP(Hoja1!C140,Hoja2!$A$4:$F$116,5))-IF(D140="M",VLOOKUP(Hoja1!C140+5,Hoja2!$A$4:$F$116,6),VLOOKUP(Hoja1!C140+5,Hoja2!$A$4:$F$116,5)))/IF(D140="M",VLOOKUP(Hoja1!C140,Hoja2!$A$4:$F$116,6),VLOOKUP(Hoja1!C140,Hoja2!$A$4:$F$116,5))*(IF(D140="M",VLOOKUP(H140+5,Hoja2!$A$4:$F$116,5),VLOOKUP(H140+5,Hoja2!$A$4:$F$116,6))/IF(D140="M",VLOOKUP(H140,Hoja2!$A$4:$F$116,5),VLOOKUP(H140,Hoja2!$A$4:$F$116,6))))</f>
        <v>0.008639769023326666</v>
      </c>
      <c r="S140">
        <f>IF(D140="M",VLOOKUP(Hoja1!C140+5,Hoja2!$A$4:$F$116,6),VLOOKUP(Hoja1!C140+5,Hoja2!$A$4:$F$116,5))/IF(D140="M",VLOOKUP(Hoja1!C140,Hoja2!$A$4:$F$116,6),VLOOKUP(Hoja1!C140,Hoja2!$A$4:$F$116,5))</f>
        <v>0.9913012307799974</v>
      </c>
      <c r="T140" s="8">
        <f>IF(K140=0,0,(VLOOKUP(Hoja1!K140+5,Hoja2!$A$4:$F$116,5)/VLOOKUP(Hoja1!K140,Hoja2!$A$4:$F$116,5)))</f>
        <v>0</v>
      </c>
      <c r="U140" s="8">
        <f>IF(N140=0,0,(VLOOKUP(Hoja1!N140+5,Hoja2!$A$4:$F$116,5)/VLOOKUP(Hoja1!N140,Hoja2!$A$4:$F$116,5)))</f>
        <v>0</v>
      </c>
      <c r="V140" s="8">
        <f>IF(Q140=0,0,(VLOOKUP(Hoja1!Q140+5,Hoja2!$A$4:$F$116,5)/VLOOKUP(Hoja1!Q140,Hoja2!$A$4:$F$116,5)))</f>
        <v>0</v>
      </c>
      <c r="W140" s="8">
        <f t="shared" si="34"/>
        <v>0</v>
      </c>
      <c r="X140" s="15">
        <f t="shared" si="35"/>
        <v>0</v>
      </c>
    </row>
    <row r="141" spans="1:24" ht="12.75">
      <c r="A141" s="4">
        <f t="shared" si="28"/>
        <v>139</v>
      </c>
      <c r="B141" s="3">
        <v>26486</v>
      </c>
      <c r="C141" s="10">
        <f t="shared" si="29"/>
        <v>40.49007529089665</v>
      </c>
      <c r="D141" s="1" t="s">
        <v>1</v>
      </c>
      <c r="E141" s="1" t="s">
        <v>0</v>
      </c>
      <c r="F141" s="3">
        <v>36773</v>
      </c>
      <c r="G141" s="3">
        <v>26365</v>
      </c>
      <c r="H141" s="10">
        <f t="shared" si="30"/>
        <v>40.82135523613963</v>
      </c>
      <c r="I141" s="3">
        <v>37732</v>
      </c>
      <c r="J141" s="10">
        <f t="shared" si="36"/>
        <v>9.700205338809035</v>
      </c>
      <c r="K141" s="10">
        <f t="shared" si="31"/>
        <v>9.700205338809035</v>
      </c>
      <c r="L141" s="3">
        <v>38906</v>
      </c>
      <c r="M141" s="10">
        <f t="shared" si="26"/>
        <v>6.485968514715948</v>
      </c>
      <c r="N141" s="10">
        <f t="shared" si="32"/>
        <v>6.485968514715948</v>
      </c>
      <c r="O141" s="2"/>
      <c r="P141" s="10">
        <f t="shared" si="27"/>
        <v>0</v>
      </c>
      <c r="Q141" s="10">
        <f t="shared" si="33"/>
        <v>0</v>
      </c>
      <c r="R141">
        <f>IF(H141=0,0,(IF(D141="M",VLOOKUP(Hoja1!C141,Hoja2!$A$4:$F$116,6),VLOOKUP(Hoja1!C141,Hoja2!$A$4:$F$116,5))-IF(D141="M",VLOOKUP(Hoja1!C141+5,Hoja2!$A$4:$F$116,6),VLOOKUP(Hoja1!C141+5,Hoja2!$A$4:$F$116,5)))/IF(D141="M",VLOOKUP(Hoja1!C141,Hoja2!$A$4:$F$116,6),VLOOKUP(Hoja1!C141,Hoja2!$A$4:$F$116,5))*(IF(D141="M",VLOOKUP(H141+5,Hoja2!$A$4:$F$116,5),VLOOKUP(H141+5,Hoja2!$A$4:$F$116,6))/IF(D141="M",VLOOKUP(H141,Hoja2!$A$4:$F$116,5),VLOOKUP(H141,Hoja2!$A$4:$F$116,6))))</f>
        <v>0.006124017001853338</v>
      </c>
      <c r="S141">
        <f>IF(D141="M",VLOOKUP(Hoja1!C141+5,Hoja2!$A$4:$F$116,6),VLOOKUP(Hoja1!C141+5,Hoja2!$A$4:$F$116,5))/IF(D141="M",VLOOKUP(Hoja1!C141,Hoja2!$A$4:$F$116,6),VLOOKUP(Hoja1!C141,Hoja2!$A$4:$F$116,5))</f>
        <v>0.9938222441254968</v>
      </c>
      <c r="T141" s="8">
        <f>IF(K141=0,0,(VLOOKUP(Hoja1!K141+5,Hoja2!$A$4:$F$116,5)/VLOOKUP(Hoja1!K141,Hoja2!$A$4:$F$116,5)))</f>
        <v>0.9989554306333893</v>
      </c>
      <c r="U141" s="8">
        <f>IF(N141=0,0,(VLOOKUP(Hoja1!N141+5,Hoja2!$A$4:$F$116,5)/VLOOKUP(Hoja1!N141,Hoja2!$A$4:$F$116,5)))</f>
        <v>0.9991712747364826</v>
      </c>
      <c r="V141" s="8">
        <f>IF(Q141=0,0,(VLOOKUP(Hoja1!Q141+5,Hoja2!$A$4:$F$116,5)/VLOOKUP(Hoja1!Q141,Hoja2!$A$4:$F$116,5)))</f>
        <v>0</v>
      </c>
      <c r="W141" s="8">
        <f t="shared" si="34"/>
        <v>0.01234393899210045</v>
      </c>
      <c r="X141" s="15">
        <f t="shared" si="35"/>
        <v>0.006177750526660725</v>
      </c>
    </row>
    <row r="142" spans="1:24" ht="12.75">
      <c r="A142" s="4">
        <f t="shared" si="28"/>
        <v>140</v>
      </c>
      <c r="B142" s="3">
        <v>22762</v>
      </c>
      <c r="C142" s="10">
        <f t="shared" si="29"/>
        <v>50.68583162217659</v>
      </c>
      <c r="D142" s="1" t="s">
        <v>2</v>
      </c>
      <c r="E142" s="1" t="s">
        <v>0</v>
      </c>
      <c r="F142" s="3">
        <v>36773</v>
      </c>
      <c r="G142" s="3">
        <v>21958</v>
      </c>
      <c r="H142" s="10">
        <f t="shared" si="30"/>
        <v>52.8870636550308</v>
      </c>
      <c r="I142" s="3">
        <v>32425</v>
      </c>
      <c r="J142" s="10">
        <f t="shared" si="36"/>
        <v>24.229979466119097</v>
      </c>
      <c r="K142" s="10">
        <f t="shared" si="31"/>
        <v>0</v>
      </c>
      <c r="L142" s="3">
        <v>33789</v>
      </c>
      <c r="M142" s="10">
        <f t="shared" si="26"/>
        <v>20.49555099247091</v>
      </c>
      <c r="N142" s="10">
        <f t="shared" si="32"/>
        <v>0</v>
      </c>
      <c r="O142" s="3">
        <v>34433</v>
      </c>
      <c r="P142" s="10">
        <f t="shared" si="27"/>
        <v>18.732375085557837</v>
      </c>
      <c r="Q142" s="10">
        <f t="shared" si="33"/>
        <v>18.732375085557837</v>
      </c>
      <c r="R142">
        <f>IF(H142=0,0,(IF(D142="M",VLOOKUP(Hoja1!C142,Hoja2!$A$4:$F$116,6),VLOOKUP(Hoja1!C142,Hoja2!$A$4:$F$116,5))-IF(D142="M",VLOOKUP(Hoja1!C142+5,Hoja2!$A$4:$F$116,6),VLOOKUP(Hoja1!C142+5,Hoja2!$A$4:$F$116,5)))/IF(D142="M",VLOOKUP(Hoja1!C142,Hoja2!$A$4:$F$116,6),VLOOKUP(Hoja1!C142,Hoja2!$A$4:$F$116,5))*(IF(D142="M",VLOOKUP(H142+5,Hoja2!$A$4:$F$116,5),VLOOKUP(H142+5,Hoja2!$A$4:$F$116,6))/IF(D142="M",VLOOKUP(H142,Hoja2!$A$4:$F$116,5),VLOOKUP(H142,Hoja2!$A$4:$F$116,6))))</f>
        <v>0.02488002263835135</v>
      </c>
      <c r="S142">
        <f>IF(D142="M",VLOOKUP(Hoja1!C142+5,Hoja2!$A$4:$F$116,6),VLOOKUP(Hoja1!C142+5,Hoja2!$A$4:$F$116,5))/IF(D142="M",VLOOKUP(Hoja1!C142,Hoja2!$A$4:$F$116,6),VLOOKUP(Hoja1!C142,Hoja2!$A$4:$F$116,5))</f>
        <v>0.9746802656782951</v>
      </c>
      <c r="T142" s="8">
        <f>IF(K142=0,0,(VLOOKUP(Hoja1!K142+5,Hoja2!$A$4:$F$116,5)/VLOOKUP(Hoja1!K142,Hoja2!$A$4:$F$116,5)))</f>
        <v>0</v>
      </c>
      <c r="U142" s="8">
        <f>IF(N142=0,0,(VLOOKUP(Hoja1!N142+5,Hoja2!$A$4:$F$116,5)/VLOOKUP(Hoja1!N142,Hoja2!$A$4:$F$116,5)))</f>
        <v>0</v>
      </c>
      <c r="V142" s="8">
        <f>IF(Q142=0,0,(VLOOKUP(Hoja1!Q142+5,Hoja2!$A$4:$F$116,5)/VLOOKUP(Hoja1!Q142,Hoja2!$A$4:$F$116,5)))</f>
        <v>0.9962566164202781</v>
      </c>
      <c r="W142" s="8">
        <f t="shared" si="34"/>
        <v>0.025224952844002075</v>
      </c>
      <c r="X142" s="15">
        <f t="shared" si="35"/>
        <v>0.025224952844002075</v>
      </c>
    </row>
    <row r="143" spans="1:24" ht="12.75">
      <c r="A143" s="4">
        <f t="shared" si="28"/>
        <v>141</v>
      </c>
      <c r="B143" s="3">
        <v>28409</v>
      </c>
      <c r="C143" s="10">
        <f t="shared" si="29"/>
        <v>35.22518822724162</v>
      </c>
      <c r="D143" s="1" t="s">
        <v>1</v>
      </c>
      <c r="E143" s="1" t="s">
        <v>0</v>
      </c>
      <c r="F143" s="3">
        <v>36774</v>
      </c>
      <c r="G143" s="3">
        <v>27370</v>
      </c>
      <c r="H143" s="10">
        <f t="shared" si="30"/>
        <v>38.06981519507187</v>
      </c>
      <c r="I143" s="3">
        <v>39177</v>
      </c>
      <c r="J143" s="10">
        <f t="shared" si="36"/>
        <v>5.7440109514031485</v>
      </c>
      <c r="K143" s="10">
        <f t="shared" si="31"/>
        <v>5.7440109514031485</v>
      </c>
      <c r="L143" s="2"/>
      <c r="M143" s="10">
        <f t="shared" si="26"/>
        <v>0</v>
      </c>
      <c r="N143" s="10">
        <f t="shared" si="32"/>
        <v>0</v>
      </c>
      <c r="O143" s="2"/>
      <c r="P143" s="10">
        <f t="shared" si="27"/>
        <v>0</v>
      </c>
      <c r="Q143" s="10">
        <f t="shared" si="33"/>
        <v>0</v>
      </c>
      <c r="R143">
        <f>IF(H143=0,0,(IF(D143="M",VLOOKUP(Hoja1!C143,Hoja2!$A$4:$F$116,6),VLOOKUP(Hoja1!C143,Hoja2!$A$4:$F$116,5))-IF(D143="M",VLOOKUP(Hoja1!C143+5,Hoja2!$A$4:$F$116,6),VLOOKUP(Hoja1!C143+5,Hoja2!$A$4:$F$116,5)))/IF(D143="M",VLOOKUP(Hoja1!C143,Hoja2!$A$4:$F$116,6),VLOOKUP(Hoja1!C143,Hoja2!$A$4:$F$116,5))*(IF(D143="M",VLOOKUP(H143+5,Hoja2!$A$4:$F$116,5),VLOOKUP(H143+5,Hoja2!$A$4:$F$116,6))/IF(D143="M",VLOOKUP(H143,Hoja2!$A$4:$F$116,5),VLOOKUP(H143,Hoja2!$A$4:$F$116,6))))</f>
        <v>0.003227878588350041</v>
      </c>
      <c r="S143">
        <f>IF(D143="M",VLOOKUP(Hoja1!C143+5,Hoja2!$A$4:$F$116,6),VLOOKUP(Hoja1!C143+5,Hoja2!$A$4:$F$116,5))/IF(D143="M",VLOOKUP(Hoja1!C143,Hoja2!$A$4:$F$116,6),VLOOKUP(Hoja1!C143,Hoja2!$A$4:$F$116,5))</f>
        <v>0.9967491931216276</v>
      </c>
      <c r="T143" s="8">
        <f>IF(K143=0,0,(VLOOKUP(Hoja1!K143+5,Hoja2!$A$4:$F$116,5)/VLOOKUP(Hoja1!K143,Hoja2!$A$4:$F$116,5)))</f>
        <v>0.9991402951914227</v>
      </c>
      <c r="U143" s="8">
        <f>IF(N143=0,0,(VLOOKUP(Hoja1!N143+5,Hoja2!$A$4:$F$116,5)/VLOOKUP(Hoja1!N143,Hoja2!$A$4:$F$116,5)))</f>
        <v>0</v>
      </c>
      <c r="V143" s="8">
        <f>IF(Q143=0,0,(VLOOKUP(Hoja1!Q143+5,Hoja2!$A$4:$F$116,5)/VLOOKUP(Hoja1!Q143,Hoja2!$A$4:$F$116,5)))</f>
        <v>0</v>
      </c>
      <c r="W143" s="8">
        <f t="shared" si="34"/>
        <v>0.0032480121440673325</v>
      </c>
      <c r="X143" s="15">
        <f t="shared" si="35"/>
        <v>0.0032480121440673325</v>
      </c>
    </row>
    <row r="144" spans="1:24" ht="12.75">
      <c r="A144" s="4">
        <f t="shared" si="28"/>
        <v>142</v>
      </c>
      <c r="B144" s="3">
        <v>25292</v>
      </c>
      <c r="C144" s="10">
        <f t="shared" si="29"/>
        <v>43.75906913073238</v>
      </c>
      <c r="D144" s="1" t="s">
        <v>2</v>
      </c>
      <c r="E144" s="1" t="s">
        <v>4</v>
      </c>
      <c r="F144" s="3">
        <v>36787</v>
      </c>
      <c r="G144" s="2"/>
      <c r="H144" s="10"/>
      <c r="I144" s="3">
        <v>38180</v>
      </c>
      <c r="J144" s="10">
        <f t="shared" si="36"/>
        <v>8.473648186173854</v>
      </c>
      <c r="K144" s="10">
        <f t="shared" si="31"/>
        <v>8.473648186173854</v>
      </c>
      <c r="L144" s="2"/>
      <c r="M144" s="10">
        <f t="shared" si="26"/>
        <v>0</v>
      </c>
      <c r="N144" s="10">
        <f t="shared" si="32"/>
        <v>0</v>
      </c>
      <c r="O144" s="2"/>
      <c r="P144" s="10">
        <f t="shared" si="27"/>
        <v>0</v>
      </c>
      <c r="Q144" s="10">
        <f t="shared" si="33"/>
        <v>0</v>
      </c>
      <c r="R144">
        <f>IF(H144=0,0,(IF(D144="M",VLOOKUP(Hoja1!C144,Hoja2!$A$4:$F$116,6),VLOOKUP(Hoja1!C144,Hoja2!$A$4:$F$116,5))-IF(D144="M",VLOOKUP(Hoja1!C144+5,Hoja2!$A$4:$F$116,6),VLOOKUP(Hoja1!C144+5,Hoja2!$A$4:$F$116,5)))/IF(D144="M",VLOOKUP(Hoja1!C144,Hoja2!$A$4:$F$116,6),VLOOKUP(Hoja1!C144,Hoja2!$A$4:$F$116,5))*(IF(D144="M",VLOOKUP(H144+5,Hoja2!$A$4:$F$116,5),VLOOKUP(H144+5,Hoja2!$A$4:$F$116,6))/IF(D144="M",VLOOKUP(H144,Hoja2!$A$4:$F$116,5),VLOOKUP(H144,Hoja2!$A$4:$F$116,6))))</f>
        <v>0</v>
      </c>
      <c r="S144">
        <f>IF(D144="M",VLOOKUP(Hoja1!C144+5,Hoja2!$A$4:$F$116,6),VLOOKUP(Hoja1!C144+5,Hoja2!$A$4:$F$116,5))/IF(D144="M",VLOOKUP(Hoja1!C144,Hoja2!$A$4:$F$116,6),VLOOKUP(Hoja1!C144,Hoja2!$A$4:$F$116,5))</f>
        <v>0.9877461155728423</v>
      </c>
      <c r="T144" s="8">
        <f>IF(K144=0,0,(VLOOKUP(Hoja1!K144+5,Hoja2!$A$4:$F$116,5)/VLOOKUP(Hoja1!K144,Hoja2!$A$4:$F$116,5)))</f>
        <v>0.9990903292767259</v>
      </c>
      <c r="U144" s="8">
        <f>IF(N144=0,0,(VLOOKUP(Hoja1!N144+5,Hoja2!$A$4:$F$116,5)/VLOOKUP(Hoja1!N144,Hoja2!$A$4:$F$116,5)))</f>
        <v>0</v>
      </c>
      <c r="V144" s="8">
        <f>IF(Q144=0,0,(VLOOKUP(Hoja1!Q144+5,Hoja2!$A$4:$F$116,5)/VLOOKUP(Hoja1!Q144,Hoja2!$A$4:$F$116,5)))</f>
        <v>0</v>
      </c>
      <c r="W144" s="8">
        <f t="shared" si="34"/>
        <v>0.012242737427247921</v>
      </c>
      <c r="X144" s="15">
        <f t="shared" si="35"/>
        <v>0.012242737427247921</v>
      </c>
    </row>
    <row r="145" spans="1:24" ht="12.75">
      <c r="A145" s="4">
        <f t="shared" si="28"/>
        <v>143</v>
      </c>
      <c r="B145" s="3">
        <v>26370</v>
      </c>
      <c r="C145" s="10">
        <f t="shared" si="29"/>
        <v>40.80766598220397</v>
      </c>
      <c r="D145" s="1" t="s">
        <v>2</v>
      </c>
      <c r="E145" s="1" t="s">
        <v>0</v>
      </c>
      <c r="F145" s="3">
        <v>36804</v>
      </c>
      <c r="G145" s="3">
        <v>29548</v>
      </c>
      <c r="H145" s="10">
        <f t="shared" si="30"/>
        <v>32.106776180698155</v>
      </c>
      <c r="I145" s="3">
        <v>38563</v>
      </c>
      <c r="J145" s="10">
        <f t="shared" si="36"/>
        <v>7.425051334702259</v>
      </c>
      <c r="K145" s="10">
        <f t="shared" si="31"/>
        <v>7.425051334702259</v>
      </c>
      <c r="L145" s="2"/>
      <c r="M145" s="10">
        <f t="shared" si="26"/>
        <v>0</v>
      </c>
      <c r="N145" s="10">
        <f t="shared" si="32"/>
        <v>0</v>
      </c>
      <c r="O145" s="2"/>
      <c r="P145" s="10">
        <f t="shared" si="27"/>
        <v>0</v>
      </c>
      <c r="Q145" s="10">
        <f t="shared" si="33"/>
        <v>0</v>
      </c>
      <c r="R145">
        <f>IF(H145=0,0,(IF(D145="M",VLOOKUP(Hoja1!C145,Hoja2!$A$4:$F$116,6),VLOOKUP(Hoja1!C145,Hoja2!$A$4:$F$116,5))-IF(D145="M",VLOOKUP(Hoja1!C145+5,Hoja2!$A$4:$F$116,6),VLOOKUP(Hoja1!C145+5,Hoja2!$A$4:$F$116,5)))/IF(D145="M",VLOOKUP(Hoja1!C145,Hoja2!$A$4:$F$116,6),VLOOKUP(Hoja1!C145,Hoja2!$A$4:$F$116,5))*(IF(D145="M",VLOOKUP(H145+5,Hoja2!$A$4:$F$116,5),VLOOKUP(H145+5,Hoja2!$A$4:$F$116,6))/IF(D145="M",VLOOKUP(H145,Hoja2!$A$4:$F$116,5),VLOOKUP(H145,Hoja2!$A$4:$F$116,6))))</f>
        <v>0.008680187004354538</v>
      </c>
      <c r="S145">
        <f>IF(D145="M",VLOOKUP(Hoja1!C145+5,Hoja2!$A$4:$F$116,6),VLOOKUP(Hoja1!C145+5,Hoja2!$A$4:$F$116,5))/IF(D145="M",VLOOKUP(Hoja1!C145,Hoja2!$A$4:$F$116,6),VLOOKUP(Hoja1!C145,Hoja2!$A$4:$F$116,5))</f>
        <v>0.9913012307799974</v>
      </c>
      <c r="T145" s="8">
        <f>IF(K145=0,0,(VLOOKUP(Hoja1!K145+5,Hoja2!$A$4:$F$116,5)/VLOOKUP(Hoja1!K145,Hoja2!$A$4:$F$116,5)))</f>
        <v>0.9991572838622513</v>
      </c>
      <c r="U145" s="8">
        <f>IF(N145=0,0,(VLOOKUP(Hoja1!N145+5,Hoja2!$A$4:$F$116,5)/VLOOKUP(Hoja1!N145,Hoja2!$A$4:$F$116,5)))</f>
        <v>0</v>
      </c>
      <c r="V145" s="8">
        <f>IF(Q145=0,0,(VLOOKUP(Hoja1!Q145+5,Hoja2!$A$4:$F$116,5)/VLOOKUP(Hoja1!Q145,Hoja2!$A$4:$F$116,5)))</f>
        <v>0</v>
      </c>
      <c r="W145" s="8">
        <f t="shared" si="34"/>
        <v>0.00869143862680232</v>
      </c>
      <c r="X145" s="15">
        <f t="shared" si="35"/>
        <v>0.00869143862680232</v>
      </c>
    </row>
    <row r="146" spans="1:24" ht="12.75">
      <c r="A146" s="4">
        <f t="shared" si="28"/>
        <v>144</v>
      </c>
      <c r="B146" s="3">
        <v>27085</v>
      </c>
      <c r="C146" s="10">
        <f t="shared" si="29"/>
        <v>38.85010266940452</v>
      </c>
      <c r="D146" s="1" t="s">
        <v>1</v>
      </c>
      <c r="E146" s="1" t="s">
        <v>0</v>
      </c>
      <c r="F146" s="3">
        <v>36804</v>
      </c>
      <c r="G146" s="3">
        <v>27413</v>
      </c>
      <c r="H146" s="10">
        <f t="shared" si="30"/>
        <v>37.95208761122519</v>
      </c>
      <c r="I146" s="3">
        <v>36580</v>
      </c>
      <c r="J146" s="10">
        <f t="shared" si="36"/>
        <v>12.854209445585216</v>
      </c>
      <c r="K146" s="10">
        <f t="shared" si="31"/>
        <v>12.854209445585216</v>
      </c>
      <c r="L146" s="3">
        <v>37690</v>
      </c>
      <c r="M146" s="10">
        <f t="shared" si="26"/>
        <v>9.815195071868583</v>
      </c>
      <c r="N146" s="10">
        <f t="shared" si="32"/>
        <v>9.815195071868583</v>
      </c>
      <c r="O146" s="2"/>
      <c r="P146" s="10">
        <f t="shared" si="27"/>
        <v>0</v>
      </c>
      <c r="Q146" s="10">
        <f t="shared" si="33"/>
        <v>0</v>
      </c>
      <c r="R146">
        <f>IF(H146=0,0,(IF(D146="M",VLOOKUP(Hoja1!C146,Hoja2!$A$4:$F$116,6),VLOOKUP(Hoja1!C146,Hoja2!$A$4:$F$116,5))-IF(D146="M",VLOOKUP(Hoja1!C146+5,Hoja2!$A$4:$F$116,6),VLOOKUP(Hoja1!C146+5,Hoja2!$A$4:$F$116,5)))/IF(D146="M",VLOOKUP(Hoja1!C146,Hoja2!$A$4:$F$116,6),VLOOKUP(Hoja1!C146,Hoja2!$A$4:$F$116,5))*(IF(D146="M",VLOOKUP(H146+5,Hoja2!$A$4:$F$116,5),VLOOKUP(H146+5,Hoja2!$A$4:$F$116,6))/IF(D146="M",VLOOKUP(H146,Hoja2!$A$4:$F$116,5),VLOOKUP(H146,Hoja2!$A$4:$F$116,6))))</f>
        <v>0.004884842450094286</v>
      </c>
      <c r="S146">
        <f>IF(D146="M",VLOOKUP(Hoja1!C146+5,Hoja2!$A$4:$F$116,6),VLOOKUP(Hoja1!C146+5,Hoja2!$A$4:$F$116,5))/IF(D146="M",VLOOKUP(Hoja1!C146,Hoja2!$A$4:$F$116,6),VLOOKUP(Hoja1!C146,Hoja2!$A$4:$F$116,5))</f>
        <v>0.9950836113808877</v>
      </c>
      <c r="T146" s="8">
        <f>IF(K146=0,0,(VLOOKUP(Hoja1!K146+5,Hoja2!$A$4:$F$116,5)/VLOOKUP(Hoja1!K146,Hoja2!$A$4:$F$116,5)))</f>
        <v>0.9980065469729559</v>
      </c>
      <c r="U146" s="8">
        <f>IF(N146=0,0,(VLOOKUP(Hoja1!N146+5,Hoja2!$A$4:$F$116,5)/VLOOKUP(Hoja1!N146,Hoja2!$A$4:$F$116,5)))</f>
        <v>0.9989554306333893</v>
      </c>
      <c r="V146" s="8">
        <f>IF(Q146=0,0,(VLOOKUP(Hoja1!Q146+5,Hoja2!$A$4:$F$116,5)/VLOOKUP(Hoja1!Q146,Hoja2!$A$4:$F$116,5)))</f>
        <v>0</v>
      </c>
      <c r="W146" s="8">
        <f t="shared" si="34"/>
        <v>0.009817841139503737</v>
      </c>
      <c r="X146" s="15">
        <f t="shared" si="35"/>
        <v>0.0049163783817164014</v>
      </c>
    </row>
    <row r="147" spans="1:24" ht="12.75">
      <c r="A147" s="4">
        <f t="shared" si="28"/>
        <v>145</v>
      </c>
      <c r="B147" s="3">
        <v>25463</v>
      </c>
      <c r="C147" s="10">
        <f t="shared" si="29"/>
        <v>43.290896646132786</v>
      </c>
      <c r="D147" s="1" t="s">
        <v>2</v>
      </c>
      <c r="E147" s="1" t="s">
        <v>3</v>
      </c>
      <c r="F147" s="3">
        <v>36804</v>
      </c>
      <c r="G147" s="2"/>
      <c r="H147" s="10"/>
      <c r="I147" s="3">
        <v>39363</v>
      </c>
      <c r="J147" s="10">
        <f t="shared" si="36"/>
        <v>5.234770704996578</v>
      </c>
      <c r="K147" s="10">
        <f t="shared" si="31"/>
        <v>5.234770704996578</v>
      </c>
      <c r="L147" s="2"/>
      <c r="M147" s="10">
        <f t="shared" si="26"/>
        <v>0</v>
      </c>
      <c r="N147" s="10">
        <f t="shared" si="32"/>
        <v>0</v>
      </c>
      <c r="O147" s="2"/>
      <c r="P147" s="10">
        <f t="shared" si="27"/>
        <v>0</v>
      </c>
      <c r="Q147" s="10">
        <f t="shared" si="33"/>
        <v>0</v>
      </c>
      <c r="R147">
        <f>IF(H147=0,0,(IF(D147="M",VLOOKUP(Hoja1!C147,Hoja2!$A$4:$F$116,6),VLOOKUP(Hoja1!C147,Hoja2!$A$4:$F$116,5))-IF(D147="M",VLOOKUP(Hoja1!C147+5,Hoja2!$A$4:$F$116,6),VLOOKUP(Hoja1!C147+5,Hoja2!$A$4:$F$116,5)))/IF(D147="M",VLOOKUP(Hoja1!C147,Hoja2!$A$4:$F$116,6),VLOOKUP(Hoja1!C147,Hoja2!$A$4:$F$116,5))*(IF(D147="M",VLOOKUP(H147+5,Hoja2!$A$4:$F$116,5),VLOOKUP(H147+5,Hoja2!$A$4:$F$116,6))/IF(D147="M",VLOOKUP(H147,Hoja2!$A$4:$F$116,5),VLOOKUP(H147,Hoja2!$A$4:$F$116,6))))</f>
        <v>0</v>
      </c>
      <c r="S147">
        <f>IF(D147="M",VLOOKUP(Hoja1!C147+5,Hoja2!$A$4:$F$116,6),VLOOKUP(Hoja1!C147+5,Hoja2!$A$4:$F$116,5))/IF(D147="M",VLOOKUP(Hoja1!C147,Hoja2!$A$4:$F$116,6),VLOOKUP(Hoja1!C147,Hoja2!$A$4:$F$116,5))</f>
        <v>0.9877461155728423</v>
      </c>
      <c r="T147" s="8">
        <f>IF(K147=0,0,(VLOOKUP(Hoja1!K147+5,Hoja2!$A$4:$F$116,5)/VLOOKUP(Hoja1!K147,Hoja2!$A$4:$F$116,5)))</f>
        <v>0.9991402951914227</v>
      </c>
      <c r="U147" s="8">
        <f>IF(N147=0,0,(VLOOKUP(Hoja1!N147+5,Hoja2!$A$4:$F$116,5)/VLOOKUP(Hoja1!N147,Hoja2!$A$4:$F$116,5)))</f>
        <v>0</v>
      </c>
      <c r="V147" s="8">
        <f>IF(Q147=0,0,(VLOOKUP(Hoja1!Q147+5,Hoja2!$A$4:$F$116,5)/VLOOKUP(Hoja1!Q147,Hoja2!$A$4:$F$116,5)))</f>
        <v>0</v>
      </c>
      <c r="W147" s="8">
        <f t="shared" si="34"/>
        <v>0.012243349703791912</v>
      </c>
      <c r="X147" s="15">
        <f t="shared" si="35"/>
        <v>0.012243349703791912</v>
      </c>
    </row>
    <row r="148" spans="1:24" ht="12.75">
      <c r="A148" s="4">
        <f t="shared" si="28"/>
        <v>146</v>
      </c>
      <c r="B148" s="3">
        <v>27640</v>
      </c>
      <c r="C148" s="10">
        <f t="shared" si="29"/>
        <v>37.3305954825462</v>
      </c>
      <c r="D148" s="1" t="s">
        <v>2</v>
      </c>
      <c r="E148" s="1" t="s">
        <v>0</v>
      </c>
      <c r="F148" s="3">
        <v>36908</v>
      </c>
      <c r="G148" s="3">
        <v>28041</v>
      </c>
      <c r="H148" s="10">
        <f t="shared" si="30"/>
        <v>36.23271731690623</v>
      </c>
      <c r="I148" s="2"/>
      <c r="J148" s="10">
        <f t="shared" si="36"/>
        <v>0</v>
      </c>
      <c r="K148" s="10">
        <f t="shared" si="31"/>
        <v>0</v>
      </c>
      <c r="L148" s="2"/>
      <c r="M148" s="10">
        <f t="shared" si="26"/>
        <v>0</v>
      </c>
      <c r="N148" s="10">
        <f t="shared" si="32"/>
        <v>0</v>
      </c>
      <c r="O148" s="2"/>
      <c r="P148" s="10">
        <f t="shared" si="27"/>
        <v>0</v>
      </c>
      <c r="Q148" s="10">
        <f t="shared" si="33"/>
        <v>0</v>
      </c>
      <c r="R148">
        <f>IF(H148=0,0,(IF(D148="M",VLOOKUP(Hoja1!C148,Hoja2!$A$4:$F$116,6),VLOOKUP(Hoja1!C148,Hoja2!$A$4:$F$116,5))-IF(D148="M",VLOOKUP(Hoja1!C148+5,Hoja2!$A$4:$F$116,6),VLOOKUP(Hoja1!C148+5,Hoja2!$A$4:$F$116,5)))/IF(D148="M",VLOOKUP(Hoja1!C148,Hoja2!$A$4:$F$116,6),VLOOKUP(Hoja1!C148,Hoja2!$A$4:$F$116,5))*(IF(D148="M",VLOOKUP(H148+5,Hoja2!$A$4:$F$116,5),VLOOKUP(H148+5,Hoja2!$A$4:$F$116,6))/IF(D148="M",VLOOKUP(H148,Hoja2!$A$4:$F$116,5),VLOOKUP(H148,Hoja2!$A$4:$F$116,6))))</f>
        <v>0.006392474562466158</v>
      </c>
      <c r="S148">
        <f>IF(D148="M",VLOOKUP(Hoja1!C148+5,Hoja2!$A$4:$F$116,6),VLOOKUP(Hoja1!C148+5,Hoja2!$A$4:$F$116,5))/IF(D148="M",VLOOKUP(Hoja1!C148,Hoja2!$A$4:$F$116,6),VLOOKUP(Hoja1!C148,Hoja2!$A$4:$F$116,5))</f>
        <v>0.9935834671621879</v>
      </c>
      <c r="T148" s="8">
        <f>IF(K148=0,0,(VLOOKUP(Hoja1!K148+5,Hoja2!$A$4:$F$116,5)/VLOOKUP(Hoja1!K148,Hoja2!$A$4:$F$116,5)))</f>
        <v>0</v>
      </c>
      <c r="U148" s="8">
        <f>IF(N148=0,0,(VLOOKUP(Hoja1!N148+5,Hoja2!$A$4:$F$116,5)/VLOOKUP(Hoja1!N148,Hoja2!$A$4:$F$116,5)))</f>
        <v>0</v>
      </c>
      <c r="V148" s="8">
        <f>IF(Q148=0,0,(VLOOKUP(Hoja1!Q148+5,Hoja2!$A$4:$F$116,5)/VLOOKUP(Hoja1!Q148,Hoja2!$A$4:$F$116,5)))</f>
        <v>0</v>
      </c>
      <c r="W148" s="8">
        <f t="shared" si="34"/>
        <v>0</v>
      </c>
      <c r="X148" s="15">
        <f t="shared" si="35"/>
        <v>0</v>
      </c>
    </row>
    <row r="149" spans="1:24" ht="12.75">
      <c r="A149" s="4">
        <f t="shared" si="28"/>
        <v>147</v>
      </c>
      <c r="B149" s="3">
        <v>26602</v>
      </c>
      <c r="C149" s="10">
        <f t="shared" si="29"/>
        <v>40.172484599589325</v>
      </c>
      <c r="D149" s="1" t="s">
        <v>2</v>
      </c>
      <c r="E149" s="1" t="s">
        <v>0</v>
      </c>
      <c r="F149" s="3">
        <v>36908</v>
      </c>
      <c r="G149" s="3">
        <v>25484</v>
      </c>
      <c r="H149" s="10">
        <f t="shared" si="30"/>
        <v>43.233401779603014</v>
      </c>
      <c r="I149" s="3">
        <v>38554</v>
      </c>
      <c r="J149" s="10">
        <f t="shared" si="36"/>
        <v>7.449691991786447</v>
      </c>
      <c r="K149" s="10">
        <f t="shared" si="31"/>
        <v>7.449691991786447</v>
      </c>
      <c r="L149" s="3">
        <v>39163</v>
      </c>
      <c r="M149" s="10">
        <f t="shared" si="26"/>
        <v>5.782340862422998</v>
      </c>
      <c r="N149" s="10">
        <f t="shared" si="32"/>
        <v>5.782340862422998</v>
      </c>
      <c r="O149" s="2"/>
      <c r="P149" s="10">
        <f t="shared" si="27"/>
        <v>0</v>
      </c>
      <c r="Q149" s="10">
        <f t="shared" si="33"/>
        <v>0</v>
      </c>
      <c r="R149">
        <f>IF(H149=0,0,(IF(D149="M",VLOOKUP(Hoja1!C149,Hoja2!$A$4:$F$116,6),VLOOKUP(Hoja1!C149,Hoja2!$A$4:$F$116,5))-IF(D149="M",VLOOKUP(Hoja1!C149+5,Hoja2!$A$4:$F$116,6),VLOOKUP(Hoja1!C149+5,Hoja2!$A$4:$F$116,5)))/IF(D149="M",VLOOKUP(Hoja1!C149,Hoja2!$A$4:$F$116,6),VLOOKUP(Hoja1!C149,Hoja2!$A$4:$F$116,5))*(IF(D149="M",VLOOKUP(H149+5,Hoja2!$A$4:$F$116,5),VLOOKUP(H149+5,Hoja2!$A$4:$F$116,6))/IF(D149="M",VLOOKUP(H149,Hoja2!$A$4:$F$116,5),VLOOKUP(H149,Hoja2!$A$4:$F$116,6))))</f>
        <v>0.008629487216036192</v>
      </c>
      <c r="S149">
        <f>IF(D149="M",VLOOKUP(Hoja1!C149+5,Hoja2!$A$4:$F$116,6),VLOOKUP(Hoja1!C149+5,Hoja2!$A$4:$F$116,5))/IF(D149="M",VLOOKUP(Hoja1!C149,Hoja2!$A$4:$F$116,6),VLOOKUP(Hoja1!C149,Hoja2!$A$4:$F$116,5))</f>
        <v>0.9913012307799974</v>
      </c>
      <c r="T149" s="8">
        <f>IF(K149=0,0,(VLOOKUP(Hoja1!K149+5,Hoja2!$A$4:$F$116,5)/VLOOKUP(Hoja1!K149,Hoja2!$A$4:$F$116,5)))</f>
        <v>0.9991572838622513</v>
      </c>
      <c r="U149" s="8">
        <f>IF(N149=0,0,(VLOOKUP(Hoja1!N149+5,Hoja2!$A$4:$F$116,5)/VLOOKUP(Hoja1!N149,Hoja2!$A$4:$F$116,5)))</f>
        <v>0.9991402951914227</v>
      </c>
      <c r="V149" s="8">
        <f>IF(Q149=0,0,(VLOOKUP(Hoja1!Q149+5,Hoja2!$A$4:$F$116,5)/VLOOKUP(Hoja1!Q149,Hoja2!$A$4:$F$116,5)))</f>
        <v>0</v>
      </c>
      <c r="W149" s="8">
        <f t="shared" si="34"/>
        <v>0.017382729473077743</v>
      </c>
      <c r="X149" s="15">
        <f t="shared" si="35"/>
        <v>0.008698762917856342</v>
      </c>
    </row>
    <row r="150" spans="1:24" ht="12.75">
      <c r="A150" s="4">
        <f t="shared" si="28"/>
        <v>148</v>
      </c>
      <c r="B150" s="3">
        <v>26661</v>
      </c>
      <c r="C150" s="10">
        <f t="shared" si="29"/>
        <v>40.01095140314853</v>
      </c>
      <c r="D150" s="1" t="s">
        <v>1</v>
      </c>
      <c r="E150" s="1" t="s">
        <v>4</v>
      </c>
      <c r="F150" s="3">
        <v>36913</v>
      </c>
      <c r="G150" s="2"/>
      <c r="H150" s="10"/>
      <c r="I150" s="2"/>
      <c r="J150" s="10">
        <f t="shared" si="36"/>
        <v>0</v>
      </c>
      <c r="K150" s="10">
        <f t="shared" si="31"/>
        <v>0</v>
      </c>
      <c r="L150" s="2"/>
      <c r="M150" s="10">
        <f t="shared" si="26"/>
        <v>0</v>
      </c>
      <c r="N150" s="10">
        <f t="shared" si="32"/>
        <v>0</v>
      </c>
      <c r="O150" s="2"/>
      <c r="P150" s="10">
        <f t="shared" si="27"/>
        <v>0</v>
      </c>
      <c r="Q150" s="10">
        <f t="shared" si="33"/>
        <v>0</v>
      </c>
      <c r="R150">
        <f>IF(H150=0,0,(IF(D150="M",VLOOKUP(Hoja1!C150,Hoja2!$A$4:$F$116,6),VLOOKUP(Hoja1!C150,Hoja2!$A$4:$F$116,5))-IF(D150="M",VLOOKUP(Hoja1!C150+5,Hoja2!$A$4:$F$116,6),VLOOKUP(Hoja1!C150+5,Hoja2!$A$4:$F$116,5)))/IF(D150="M",VLOOKUP(Hoja1!C150,Hoja2!$A$4:$F$116,6),VLOOKUP(Hoja1!C150,Hoja2!$A$4:$F$116,5))*(IF(D150="M",VLOOKUP(H150+5,Hoja2!$A$4:$F$116,5),VLOOKUP(H150+5,Hoja2!$A$4:$F$116,6))/IF(D150="M",VLOOKUP(H150,Hoja2!$A$4:$F$116,5),VLOOKUP(H150,Hoja2!$A$4:$F$116,6))))</f>
        <v>0</v>
      </c>
      <c r="S150">
        <f>IF(D150="M",VLOOKUP(Hoja1!C150+5,Hoja2!$A$4:$F$116,6),VLOOKUP(Hoja1!C150+5,Hoja2!$A$4:$F$116,5))/IF(D150="M",VLOOKUP(Hoja1!C150,Hoja2!$A$4:$F$116,6),VLOOKUP(Hoja1!C150,Hoja2!$A$4:$F$116,5))</f>
        <v>0.9938222441254968</v>
      </c>
      <c r="T150" s="8">
        <f>IF(K150=0,0,(VLOOKUP(Hoja1!K150+5,Hoja2!$A$4:$F$116,5)/VLOOKUP(Hoja1!K150,Hoja2!$A$4:$F$116,5)))</f>
        <v>0</v>
      </c>
      <c r="U150" s="8">
        <f>IF(N150=0,0,(VLOOKUP(Hoja1!N150+5,Hoja2!$A$4:$F$116,5)/VLOOKUP(Hoja1!N150,Hoja2!$A$4:$F$116,5)))</f>
        <v>0</v>
      </c>
      <c r="V150" s="8">
        <f>IF(Q150=0,0,(VLOOKUP(Hoja1!Q150+5,Hoja2!$A$4:$F$116,5)/VLOOKUP(Hoja1!Q150,Hoja2!$A$4:$F$116,5)))</f>
        <v>0</v>
      </c>
      <c r="W150" s="8">
        <f t="shared" si="34"/>
        <v>0</v>
      </c>
      <c r="X150" s="15">
        <f t="shared" si="35"/>
        <v>0</v>
      </c>
    </row>
    <row r="151" spans="1:24" ht="12.75">
      <c r="A151" s="4">
        <f t="shared" si="28"/>
        <v>149</v>
      </c>
      <c r="B151" s="3">
        <v>27089</v>
      </c>
      <c r="C151" s="10">
        <f t="shared" si="29"/>
        <v>38.83915126625599</v>
      </c>
      <c r="D151" s="1" t="s">
        <v>2</v>
      </c>
      <c r="E151" s="1" t="s">
        <v>0</v>
      </c>
      <c r="F151" s="3">
        <v>36913</v>
      </c>
      <c r="G151" s="3">
        <v>26553</v>
      </c>
      <c r="H151" s="10">
        <f t="shared" si="30"/>
        <v>40.3066392881588</v>
      </c>
      <c r="I151" s="3">
        <v>39533</v>
      </c>
      <c r="J151" s="10">
        <f t="shared" si="36"/>
        <v>4.769336071184121</v>
      </c>
      <c r="K151" s="10">
        <f t="shared" si="31"/>
        <v>4.769336071184121</v>
      </c>
      <c r="L151" s="3">
        <v>39533</v>
      </c>
      <c r="M151" s="10">
        <f t="shared" si="26"/>
        <v>4.769336071184121</v>
      </c>
      <c r="N151" s="10">
        <f t="shared" si="32"/>
        <v>4.769336071184121</v>
      </c>
      <c r="O151" s="2"/>
      <c r="P151" s="10">
        <f t="shared" si="27"/>
        <v>0</v>
      </c>
      <c r="Q151" s="10">
        <f t="shared" si="33"/>
        <v>0</v>
      </c>
      <c r="R151">
        <f>IF(H151=0,0,(IF(D151="M",VLOOKUP(Hoja1!C151,Hoja2!$A$4:$F$116,6),VLOOKUP(Hoja1!C151,Hoja2!$A$4:$F$116,5))-IF(D151="M",VLOOKUP(Hoja1!C151+5,Hoja2!$A$4:$F$116,6),VLOOKUP(Hoja1!C151+5,Hoja2!$A$4:$F$116,5)))/IF(D151="M",VLOOKUP(Hoja1!C151,Hoja2!$A$4:$F$116,6),VLOOKUP(Hoja1!C151,Hoja2!$A$4:$F$116,5))*(IF(D151="M",VLOOKUP(H151+5,Hoja2!$A$4:$F$116,5),VLOOKUP(H151+5,Hoja2!$A$4:$F$116,6))/IF(D151="M",VLOOKUP(H151,Hoja2!$A$4:$F$116,5),VLOOKUP(H151,Hoja2!$A$4:$F$116,6))))</f>
        <v>0.00700953501594655</v>
      </c>
      <c r="S151">
        <f>IF(D151="M",VLOOKUP(Hoja1!C151+5,Hoja2!$A$4:$F$116,6),VLOOKUP(Hoja1!C151+5,Hoja2!$A$4:$F$116,5))/IF(D151="M",VLOOKUP(Hoja1!C151,Hoja2!$A$4:$F$116,6),VLOOKUP(Hoja1!C151,Hoja2!$A$4:$F$116,5))</f>
        <v>0.9929468926084317</v>
      </c>
      <c r="T151" s="8">
        <f>IF(K151=0,0,(VLOOKUP(Hoja1!K151+5,Hoja2!$A$4:$F$116,5)/VLOOKUP(Hoja1!K151,Hoja2!$A$4:$F$116,5)))</f>
        <v>0.9990633491542731</v>
      </c>
      <c r="U151" s="8">
        <f>IF(N151=0,0,(VLOOKUP(Hoja1!N151+5,Hoja2!$A$4:$F$116,5)/VLOOKUP(Hoja1!N151,Hoja2!$A$4:$F$116,5)))</f>
        <v>0.9990633491542731</v>
      </c>
      <c r="V151" s="8">
        <f>IF(Q151=0,0,(VLOOKUP(Hoja1!Q151+5,Hoja2!$A$4:$F$116,5)/VLOOKUP(Hoja1!Q151,Hoja2!$A$4:$F$116,5)))</f>
        <v>0</v>
      </c>
      <c r="W151" s="8">
        <f t="shared" si="34"/>
        <v>0.01409300218512993</v>
      </c>
      <c r="X151" s="15">
        <f t="shared" si="35"/>
        <v>0.007053101203772732</v>
      </c>
    </row>
    <row r="152" spans="1:24" ht="12.75">
      <c r="A152" s="4">
        <f t="shared" si="28"/>
        <v>150</v>
      </c>
      <c r="B152" s="3">
        <v>28469</v>
      </c>
      <c r="C152" s="10">
        <f t="shared" si="29"/>
        <v>35.06091718001369</v>
      </c>
      <c r="D152" s="1" t="s">
        <v>2</v>
      </c>
      <c r="E152" s="1" t="s">
        <v>4</v>
      </c>
      <c r="F152" s="3">
        <v>36913</v>
      </c>
      <c r="G152" s="2"/>
      <c r="H152" s="10"/>
      <c r="I152" s="2"/>
      <c r="J152" s="10">
        <f t="shared" si="36"/>
        <v>0</v>
      </c>
      <c r="K152" s="10">
        <f t="shared" si="31"/>
        <v>0</v>
      </c>
      <c r="L152" s="2"/>
      <c r="M152" s="10">
        <f t="shared" si="26"/>
        <v>0</v>
      </c>
      <c r="N152" s="10">
        <f t="shared" si="32"/>
        <v>0</v>
      </c>
      <c r="O152" s="2"/>
      <c r="P152" s="10">
        <f t="shared" si="27"/>
        <v>0</v>
      </c>
      <c r="Q152" s="10">
        <f t="shared" si="33"/>
        <v>0</v>
      </c>
      <c r="R152">
        <f>IF(H152=0,0,(IF(D152="M",VLOOKUP(Hoja1!C152,Hoja2!$A$4:$F$116,6),VLOOKUP(Hoja1!C152,Hoja2!$A$4:$F$116,5))-IF(D152="M",VLOOKUP(Hoja1!C152+5,Hoja2!$A$4:$F$116,6),VLOOKUP(Hoja1!C152+5,Hoja2!$A$4:$F$116,5)))/IF(D152="M",VLOOKUP(Hoja1!C152,Hoja2!$A$4:$F$116,6),VLOOKUP(Hoja1!C152,Hoja2!$A$4:$F$116,5))*(IF(D152="M",VLOOKUP(H152+5,Hoja2!$A$4:$F$116,5),VLOOKUP(H152+5,Hoja2!$A$4:$F$116,6))/IF(D152="M",VLOOKUP(H152,Hoja2!$A$4:$F$116,5),VLOOKUP(H152,Hoja2!$A$4:$F$116,6))))</f>
        <v>0</v>
      </c>
      <c r="S152">
        <f>IF(D152="M",VLOOKUP(Hoja1!C152+5,Hoja2!$A$4:$F$116,6),VLOOKUP(Hoja1!C152+5,Hoja2!$A$4:$F$116,5))/IF(D152="M",VLOOKUP(Hoja1!C152,Hoja2!$A$4:$F$116,6),VLOOKUP(Hoja1!C152,Hoja2!$A$4:$F$116,5))</f>
        <v>0.9946355013675591</v>
      </c>
      <c r="T152" s="8">
        <f>IF(K152=0,0,(VLOOKUP(Hoja1!K152+5,Hoja2!$A$4:$F$116,5)/VLOOKUP(Hoja1!K152,Hoja2!$A$4:$F$116,5)))</f>
        <v>0</v>
      </c>
      <c r="U152" s="8">
        <f>IF(N152=0,0,(VLOOKUP(Hoja1!N152+5,Hoja2!$A$4:$F$116,5)/VLOOKUP(Hoja1!N152,Hoja2!$A$4:$F$116,5)))</f>
        <v>0</v>
      </c>
      <c r="V152" s="8">
        <f>IF(Q152=0,0,(VLOOKUP(Hoja1!Q152+5,Hoja2!$A$4:$F$116,5)/VLOOKUP(Hoja1!Q152,Hoja2!$A$4:$F$116,5)))</f>
        <v>0</v>
      </c>
      <c r="W152" s="8">
        <f t="shared" si="34"/>
        <v>0</v>
      </c>
      <c r="X152" s="15">
        <f t="shared" si="35"/>
        <v>0</v>
      </c>
    </row>
    <row r="153" spans="1:24" ht="12.75">
      <c r="A153" s="4">
        <f t="shared" si="28"/>
        <v>151</v>
      </c>
      <c r="B153" s="3">
        <v>27682</v>
      </c>
      <c r="C153" s="10">
        <f t="shared" si="29"/>
        <v>37.215605749486656</v>
      </c>
      <c r="D153" s="1" t="s">
        <v>2</v>
      </c>
      <c r="E153" s="1" t="s">
        <v>0</v>
      </c>
      <c r="F153" s="3">
        <v>36913</v>
      </c>
      <c r="G153" s="3">
        <v>26235</v>
      </c>
      <c r="H153" s="10">
        <f t="shared" si="30"/>
        <v>41.177275838466805</v>
      </c>
      <c r="I153" s="3">
        <v>38895</v>
      </c>
      <c r="J153" s="10">
        <f t="shared" si="36"/>
        <v>6.5160848733744015</v>
      </c>
      <c r="K153" s="10">
        <f t="shared" si="31"/>
        <v>6.5160848733744015</v>
      </c>
      <c r="L153" s="2"/>
      <c r="M153" s="10">
        <f t="shared" si="26"/>
        <v>0</v>
      </c>
      <c r="N153" s="10">
        <f t="shared" si="32"/>
        <v>0</v>
      </c>
      <c r="O153" s="2"/>
      <c r="P153" s="10">
        <f t="shared" si="27"/>
        <v>0</v>
      </c>
      <c r="Q153" s="10">
        <f t="shared" si="33"/>
        <v>0</v>
      </c>
      <c r="R153">
        <f>IF(H153=0,0,(IF(D153="M",VLOOKUP(Hoja1!C153,Hoja2!$A$4:$F$116,6),VLOOKUP(Hoja1!C153,Hoja2!$A$4:$F$116,5))-IF(D153="M",VLOOKUP(Hoja1!C153+5,Hoja2!$A$4:$F$116,6),VLOOKUP(Hoja1!C153+5,Hoja2!$A$4:$F$116,5)))/IF(D153="M",VLOOKUP(Hoja1!C153,Hoja2!$A$4:$F$116,6),VLOOKUP(Hoja1!C153,Hoja2!$A$4:$F$116,5))*(IF(D153="M",VLOOKUP(H153+5,Hoja2!$A$4:$F$116,5),VLOOKUP(H153+5,Hoja2!$A$4:$F$116,6))/IF(D153="M",VLOOKUP(H153,Hoja2!$A$4:$F$116,5),VLOOKUP(H153,Hoja2!$A$4:$F$116,6))))</f>
        <v>0.006373012117830454</v>
      </c>
      <c r="S153">
        <f>IF(D153="M",VLOOKUP(Hoja1!C153+5,Hoja2!$A$4:$F$116,6),VLOOKUP(Hoja1!C153+5,Hoja2!$A$4:$F$116,5))/IF(D153="M",VLOOKUP(Hoja1!C153,Hoja2!$A$4:$F$116,6),VLOOKUP(Hoja1!C153,Hoja2!$A$4:$F$116,5))</f>
        <v>0.9935834671621879</v>
      </c>
      <c r="T153" s="8">
        <f>IF(K153=0,0,(VLOOKUP(Hoja1!K153+5,Hoja2!$A$4:$F$116,5)/VLOOKUP(Hoja1!K153,Hoja2!$A$4:$F$116,5)))</f>
        <v>0.9991712747364826</v>
      </c>
      <c r="U153" s="8">
        <f>IF(N153=0,0,(VLOOKUP(Hoja1!N153+5,Hoja2!$A$4:$F$116,5)/VLOOKUP(Hoja1!N153,Hoja2!$A$4:$F$116,5)))</f>
        <v>0</v>
      </c>
      <c r="V153" s="8">
        <f>IF(Q153=0,0,(VLOOKUP(Hoja1!Q153+5,Hoja2!$A$4:$F$116,5)/VLOOKUP(Hoja1!Q153,Hoja2!$A$4:$F$116,5)))</f>
        <v>0</v>
      </c>
      <c r="W153" s="8">
        <f t="shared" si="34"/>
        <v>0.0064112152949451886</v>
      </c>
      <c r="X153" s="15">
        <f t="shared" si="35"/>
        <v>0.0064112152949451886</v>
      </c>
    </row>
    <row r="154" spans="1:24" ht="12.75">
      <c r="A154" s="4">
        <f t="shared" si="28"/>
        <v>152</v>
      </c>
      <c r="B154" s="3">
        <v>19867</v>
      </c>
      <c r="C154" s="10">
        <f t="shared" si="29"/>
        <v>58.61190965092403</v>
      </c>
      <c r="D154" s="1" t="s">
        <v>2</v>
      </c>
      <c r="E154" s="1" t="s">
        <v>0</v>
      </c>
      <c r="F154" s="3">
        <v>36946</v>
      </c>
      <c r="G154" s="3">
        <v>24387</v>
      </c>
      <c r="H154" s="10">
        <f t="shared" si="30"/>
        <v>46.23682409308692</v>
      </c>
      <c r="I154" s="3">
        <v>34714</v>
      </c>
      <c r="J154" s="10">
        <f t="shared" si="36"/>
        <v>17.963039014373717</v>
      </c>
      <c r="K154" s="10">
        <f t="shared" si="31"/>
        <v>17.963039014373717</v>
      </c>
      <c r="L154" s="3">
        <v>36274</v>
      </c>
      <c r="M154" s="10">
        <f t="shared" si="26"/>
        <v>13.69199178644764</v>
      </c>
      <c r="N154" s="10">
        <f t="shared" si="32"/>
        <v>13.69199178644764</v>
      </c>
      <c r="O154" s="2"/>
      <c r="P154" s="10">
        <f t="shared" si="27"/>
        <v>0</v>
      </c>
      <c r="Q154" s="10">
        <f t="shared" si="33"/>
        <v>0</v>
      </c>
      <c r="R154">
        <f>IF(H154=0,0,(IF(D154="M",VLOOKUP(Hoja1!C154,Hoja2!$A$4:$F$116,6),VLOOKUP(Hoja1!C154,Hoja2!$A$4:$F$116,5))-IF(D154="M",VLOOKUP(Hoja1!C154+5,Hoja2!$A$4:$F$116,6),VLOOKUP(Hoja1!C154+5,Hoja2!$A$4:$F$116,5)))/IF(D154="M",VLOOKUP(Hoja1!C154,Hoja2!$A$4:$F$116,6),VLOOKUP(Hoja1!C154,Hoja2!$A$4:$F$116,5))*(IF(D154="M",VLOOKUP(H154+5,Hoja2!$A$4:$F$116,5),VLOOKUP(H154+5,Hoja2!$A$4:$F$116,6))/IF(D154="M",VLOOKUP(H154,Hoja2!$A$4:$F$116,5),VLOOKUP(H154,Hoja2!$A$4:$F$116,6))))</f>
        <v>0.04741758487027782</v>
      </c>
      <c r="S154">
        <f>IF(D154="M",VLOOKUP(Hoja1!C154+5,Hoja2!$A$4:$F$116,6),VLOOKUP(Hoja1!C154+5,Hoja2!$A$4:$F$116,5))/IF(D154="M",VLOOKUP(Hoja1!C154,Hoja2!$A$4:$F$116,6),VLOOKUP(Hoja1!C154,Hoja2!$A$4:$F$116,5))</f>
        <v>0.9520936610875299</v>
      </c>
      <c r="T154" s="8">
        <f>IF(K154=0,0,(VLOOKUP(Hoja1!K154+5,Hoja2!$A$4:$F$116,5)/VLOOKUP(Hoja1!K154,Hoja2!$A$4:$F$116,5)))</f>
        <v>0.9963214239742753</v>
      </c>
      <c r="U154" s="8">
        <f>IF(N154=0,0,(VLOOKUP(Hoja1!N154+5,Hoja2!$A$4:$F$116,5)/VLOOKUP(Hoja1!N154,Hoja2!$A$4:$F$116,5)))</f>
        <v>0.997519406761504</v>
      </c>
      <c r="V154" s="8">
        <f>IF(Q154=0,0,(VLOOKUP(Hoja1!Q154+5,Hoja2!$A$4:$F$116,5)/VLOOKUP(Hoja1!Q154,Hoja2!$A$4:$F$116,5)))</f>
        <v>0</v>
      </c>
      <c r="W154" s="8">
        <f t="shared" si="34"/>
        <v>0.09551761457474917</v>
      </c>
      <c r="X154" s="15">
        <f t="shared" si="35"/>
        <v>0.04790590176469308</v>
      </c>
    </row>
    <row r="155" spans="1:24" ht="12.75">
      <c r="A155" s="4">
        <f t="shared" si="28"/>
        <v>153</v>
      </c>
      <c r="B155" s="3">
        <v>26565</v>
      </c>
      <c r="C155" s="10">
        <f t="shared" si="29"/>
        <v>40.27378507871321</v>
      </c>
      <c r="D155" s="1" t="s">
        <v>2</v>
      </c>
      <c r="E155" s="1" t="s">
        <v>0</v>
      </c>
      <c r="F155" s="3">
        <v>36927</v>
      </c>
      <c r="G155" s="3">
        <v>26263</v>
      </c>
      <c r="H155" s="10">
        <f t="shared" si="30"/>
        <v>41.100616016427104</v>
      </c>
      <c r="I155" s="2"/>
      <c r="J155" s="10">
        <f t="shared" si="36"/>
        <v>0</v>
      </c>
      <c r="K155" s="10">
        <f t="shared" si="31"/>
        <v>0</v>
      </c>
      <c r="L155" s="2"/>
      <c r="M155" s="10">
        <f t="shared" si="26"/>
        <v>0</v>
      </c>
      <c r="N155" s="10">
        <f t="shared" si="32"/>
        <v>0</v>
      </c>
      <c r="O155" s="2"/>
      <c r="P155" s="10">
        <f t="shared" si="27"/>
        <v>0</v>
      </c>
      <c r="Q155" s="10">
        <f t="shared" si="33"/>
        <v>0</v>
      </c>
      <c r="R155">
        <f>IF(H155=0,0,(IF(D155="M",VLOOKUP(Hoja1!C155,Hoja2!$A$4:$F$116,6),VLOOKUP(Hoja1!C155,Hoja2!$A$4:$F$116,5))-IF(D155="M",VLOOKUP(Hoja1!C155+5,Hoja2!$A$4:$F$116,6),VLOOKUP(Hoja1!C155+5,Hoja2!$A$4:$F$116,5)))/IF(D155="M",VLOOKUP(Hoja1!C155,Hoja2!$A$4:$F$116,6),VLOOKUP(Hoja1!C155,Hoja2!$A$4:$F$116,5))*(IF(D155="M",VLOOKUP(H155+5,Hoja2!$A$4:$F$116,5),VLOOKUP(H155+5,Hoja2!$A$4:$F$116,6))/IF(D155="M",VLOOKUP(H155,Hoja2!$A$4:$F$116,5),VLOOKUP(H155,Hoja2!$A$4:$F$116,6))))</f>
        <v>0.008639769023326666</v>
      </c>
      <c r="S155">
        <f>IF(D155="M",VLOOKUP(Hoja1!C155+5,Hoja2!$A$4:$F$116,6),VLOOKUP(Hoja1!C155+5,Hoja2!$A$4:$F$116,5))/IF(D155="M",VLOOKUP(Hoja1!C155,Hoja2!$A$4:$F$116,6),VLOOKUP(Hoja1!C155,Hoja2!$A$4:$F$116,5))</f>
        <v>0.9913012307799974</v>
      </c>
      <c r="T155" s="8">
        <f>IF(K155=0,0,(VLOOKUP(Hoja1!K155+5,Hoja2!$A$4:$F$116,5)/VLOOKUP(Hoja1!K155,Hoja2!$A$4:$F$116,5)))</f>
        <v>0</v>
      </c>
      <c r="U155" s="8">
        <f>IF(N155=0,0,(VLOOKUP(Hoja1!N155+5,Hoja2!$A$4:$F$116,5)/VLOOKUP(Hoja1!N155,Hoja2!$A$4:$F$116,5)))</f>
        <v>0</v>
      </c>
      <c r="V155" s="8">
        <f>IF(Q155=0,0,(VLOOKUP(Hoja1!Q155+5,Hoja2!$A$4:$F$116,5)/VLOOKUP(Hoja1!Q155,Hoja2!$A$4:$F$116,5)))</f>
        <v>0</v>
      </c>
      <c r="W155" s="8">
        <f t="shared" si="34"/>
        <v>0</v>
      </c>
      <c r="X155" s="15">
        <f t="shared" si="35"/>
        <v>0</v>
      </c>
    </row>
    <row r="156" spans="1:24" ht="12.75">
      <c r="A156" s="4">
        <f t="shared" si="28"/>
        <v>154</v>
      </c>
      <c r="B156" s="3">
        <v>18411</v>
      </c>
      <c r="C156" s="10">
        <f t="shared" si="29"/>
        <v>62.59822039698837</v>
      </c>
      <c r="D156" s="1" t="s">
        <v>2</v>
      </c>
      <c r="E156" s="1" t="s">
        <v>0</v>
      </c>
      <c r="F156" s="3">
        <v>26465</v>
      </c>
      <c r="G156" s="3">
        <v>17444</v>
      </c>
      <c r="H156" s="10">
        <f t="shared" si="30"/>
        <v>65.2457221081451</v>
      </c>
      <c r="I156" s="3">
        <v>28550</v>
      </c>
      <c r="J156" s="10">
        <f t="shared" si="36"/>
        <v>34.83915126625599</v>
      </c>
      <c r="K156" s="10">
        <f t="shared" si="31"/>
        <v>0</v>
      </c>
      <c r="L156" s="3">
        <v>30177</v>
      </c>
      <c r="M156" s="10">
        <f t="shared" si="26"/>
        <v>30.38466803559206</v>
      </c>
      <c r="N156" s="10">
        <f t="shared" si="32"/>
        <v>0</v>
      </c>
      <c r="O156" s="2"/>
      <c r="P156" s="10">
        <f t="shared" si="27"/>
        <v>0</v>
      </c>
      <c r="Q156" s="10">
        <f t="shared" si="33"/>
        <v>0</v>
      </c>
      <c r="R156">
        <f>IF(H156=0,0,(IF(D156="M",VLOOKUP(Hoja1!C156,Hoja2!$A$4:$F$116,6),VLOOKUP(Hoja1!C156,Hoja2!$A$4:$F$116,5))-IF(D156="M",VLOOKUP(Hoja1!C156+5,Hoja2!$A$4:$F$116,6),VLOOKUP(Hoja1!C156+5,Hoja2!$A$4:$F$116,5)))/IF(D156="M",VLOOKUP(Hoja1!C156,Hoja2!$A$4:$F$116,6),VLOOKUP(Hoja1!C156,Hoja2!$A$4:$F$116,5))*(IF(D156="M",VLOOKUP(H156+5,Hoja2!$A$4:$F$116,5),VLOOKUP(H156+5,Hoja2!$A$4:$F$116,6))/IF(D156="M",VLOOKUP(H156,Hoja2!$A$4:$F$116,5),VLOOKUP(H156,Hoja2!$A$4:$F$116,6))))</f>
        <v>0.05730547851839158</v>
      </c>
      <c r="S156">
        <f>IF(D156="M",VLOOKUP(Hoja1!C156+5,Hoja2!$A$4:$F$116,6),VLOOKUP(Hoja1!C156+5,Hoja2!$A$4:$F$116,5))/IF(D156="M",VLOOKUP(Hoja1!C156,Hoja2!$A$4:$F$116,6),VLOOKUP(Hoja1!C156,Hoja2!$A$4:$F$116,5))</f>
        <v>0.9403189445929797</v>
      </c>
      <c r="T156" s="8">
        <f>IF(K156=0,0,(VLOOKUP(Hoja1!K156+5,Hoja2!$A$4:$F$116,5)/VLOOKUP(Hoja1!K156,Hoja2!$A$4:$F$116,5)))</f>
        <v>0</v>
      </c>
      <c r="U156" s="8">
        <f>IF(N156=0,0,(VLOOKUP(Hoja1!N156+5,Hoja2!$A$4:$F$116,5)/VLOOKUP(Hoja1!N156,Hoja2!$A$4:$F$116,5)))</f>
        <v>0</v>
      </c>
      <c r="V156" s="8">
        <f>IF(Q156=0,0,(VLOOKUP(Hoja1!Q156+5,Hoja2!$A$4:$F$116,5)/VLOOKUP(Hoja1!Q156,Hoja2!$A$4:$F$116,5)))</f>
        <v>0</v>
      </c>
      <c r="W156" s="8">
        <f t="shared" si="34"/>
        <v>0</v>
      </c>
      <c r="X156" s="15">
        <f t="shared" si="35"/>
        <v>0</v>
      </c>
    </row>
    <row r="157" spans="1:24" ht="12.75">
      <c r="A157" s="4">
        <f t="shared" si="28"/>
        <v>155</v>
      </c>
      <c r="B157" s="3">
        <v>17730</v>
      </c>
      <c r="C157" s="10">
        <f t="shared" si="29"/>
        <v>64.46269678302532</v>
      </c>
      <c r="D157" s="1" t="s">
        <v>2</v>
      </c>
      <c r="E157" s="1" t="s">
        <v>0</v>
      </c>
      <c r="F157" s="3">
        <v>26512</v>
      </c>
      <c r="G157" s="3">
        <v>19053</v>
      </c>
      <c r="H157" s="10">
        <f t="shared" si="30"/>
        <v>60.84052019164955</v>
      </c>
      <c r="I157" s="3">
        <v>28415</v>
      </c>
      <c r="J157" s="10">
        <f t="shared" si="36"/>
        <v>35.20876112251882</v>
      </c>
      <c r="K157" s="10">
        <f t="shared" si="31"/>
        <v>0</v>
      </c>
      <c r="L157" s="3">
        <v>29802</v>
      </c>
      <c r="M157" s="10">
        <f t="shared" si="26"/>
        <v>31.411362080766597</v>
      </c>
      <c r="N157" s="10">
        <f t="shared" si="32"/>
        <v>0</v>
      </c>
      <c r="O157" s="2"/>
      <c r="P157" s="10">
        <f t="shared" si="27"/>
        <v>0</v>
      </c>
      <c r="Q157" s="10">
        <f t="shared" si="33"/>
        <v>0</v>
      </c>
      <c r="R157">
        <f>IF(H157=0,0,(IF(D157="M",VLOOKUP(Hoja1!C157,Hoja2!$A$4:$F$116,6),VLOOKUP(Hoja1!C157,Hoja2!$A$4:$F$116,5))-IF(D157="M",VLOOKUP(Hoja1!C157+5,Hoja2!$A$4:$F$116,6),VLOOKUP(Hoja1!C157+5,Hoja2!$A$4:$F$116,5)))/IF(D157="M",VLOOKUP(Hoja1!C157,Hoja2!$A$4:$F$116,6),VLOOKUP(Hoja1!C157,Hoja2!$A$4:$F$116,5))*(IF(D157="M",VLOOKUP(H157+5,Hoja2!$A$4:$F$116,5),VLOOKUP(H157+5,Hoja2!$A$4:$F$116,6))/IF(D157="M",VLOOKUP(H157,Hoja2!$A$4:$F$116,5),VLOOKUP(H157,Hoja2!$A$4:$F$116,6))))</f>
        <v>0.06815282593941888</v>
      </c>
      <c r="S157">
        <f>IF(D157="M",VLOOKUP(Hoja1!C157+5,Hoja2!$A$4:$F$116,6),VLOOKUP(Hoja1!C157+5,Hoja2!$A$4:$F$116,5))/IF(D157="M",VLOOKUP(Hoja1!C157,Hoja2!$A$4:$F$116,6),VLOOKUP(Hoja1!C157,Hoja2!$A$4:$F$116,5))</f>
        <v>0.929997522131161</v>
      </c>
      <c r="T157" s="8">
        <f>IF(K157=0,0,(VLOOKUP(Hoja1!K157+5,Hoja2!$A$4:$F$116,5)/VLOOKUP(Hoja1!K157,Hoja2!$A$4:$F$116,5)))</f>
        <v>0</v>
      </c>
      <c r="U157" s="8">
        <f>IF(N157=0,0,(VLOOKUP(Hoja1!N157+5,Hoja2!$A$4:$F$116,5)/VLOOKUP(Hoja1!N157,Hoja2!$A$4:$F$116,5)))</f>
        <v>0</v>
      </c>
      <c r="V157" s="8">
        <f>IF(Q157=0,0,(VLOOKUP(Hoja1!Q157+5,Hoja2!$A$4:$F$116,5)/VLOOKUP(Hoja1!Q157,Hoja2!$A$4:$F$116,5)))</f>
        <v>0</v>
      </c>
      <c r="W157" s="8">
        <f t="shared" si="34"/>
        <v>0</v>
      </c>
      <c r="X157" s="15">
        <f t="shared" si="35"/>
        <v>0</v>
      </c>
    </row>
    <row r="158" spans="1:24" ht="12.75">
      <c r="A158" s="4">
        <f t="shared" si="28"/>
        <v>156</v>
      </c>
      <c r="B158" s="3">
        <v>20819</v>
      </c>
      <c r="C158" s="10">
        <f t="shared" si="29"/>
        <v>56.00547570157426</v>
      </c>
      <c r="D158" s="1" t="s">
        <v>2</v>
      </c>
      <c r="E158" s="1" t="s">
        <v>0</v>
      </c>
      <c r="F158" s="3">
        <v>26534</v>
      </c>
      <c r="G158" s="3">
        <v>22759</v>
      </c>
      <c r="H158" s="10">
        <f t="shared" si="30"/>
        <v>50.69404517453799</v>
      </c>
      <c r="I158" s="3">
        <v>32433</v>
      </c>
      <c r="J158" s="10">
        <f t="shared" si="36"/>
        <v>24.20807665982204</v>
      </c>
      <c r="K158" s="10">
        <f t="shared" si="31"/>
        <v>0</v>
      </c>
      <c r="L158" s="3">
        <v>33683</v>
      </c>
      <c r="M158" s="10">
        <f t="shared" si="26"/>
        <v>20.78576317590691</v>
      </c>
      <c r="N158" s="10">
        <f t="shared" si="32"/>
        <v>0</v>
      </c>
      <c r="O158" s="2"/>
      <c r="P158" s="10">
        <f t="shared" si="27"/>
        <v>0</v>
      </c>
      <c r="Q158" s="10">
        <f t="shared" si="33"/>
        <v>0</v>
      </c>
      <c r="R158">
        <f>IF(H158=0,0,(IF(D158="M",VLOOKUP(Hoja1!C158,Hoja2!$A$4:$F$116,6),VLOOKUP(Hoja1!C158,Hoja2!$A$4:$F$116,5))-IF(D158="M",VLOOKUP(Hoja1!C158+5,Hoja2!$A$4:$F$116,6),VLOOKUP(Hoja1!C158+5,Hoja2!$A$4:$F$116,5)))/IF(D158="M",VLOOKUP(Hoja1!C158,Hoja2!$A$4:$F$116,6),VLOOKUP(Hoja1!C158,Hoja2!$A$4:$F$116,5))*(IF(D158="M",VLOOKUP(H158+5,Hoja2!$A$4:$F$116,5),VLOOKUP(H158+5,Hoja2!$A$4:$F$116,6))/IF(D158="M",VLOOKUP(H158,Hoja2!$A$4:$F$116,5),VLOOKUP(H158,Hoja2!$A$4:$F$116,6))))</f>
        <v>0.04151238828932795</v>
      </c>
      <c r="S158">
        <f>IF(D158="M",VLOOKUP(Hoja1!C158+5,Hoja2!$A$4:$F$116,6),VLOOKUP(Hoja1!C158+5,Hoja2!$A$4:$F$116,5))/IF(D158="M",VLOOKUP(Hoja1!C158,Hoja2!$A$4:$F$116,6),VLOOKUP(Hoja1!C158,Hoja2!$A$4:$F$116,5))</f>
        <v>0.9578598586903075</v>
      </c>
      <c r="T158" s="8">
        <f>IF(K158=0,0,(VLOOKUP(Hoja1!K158+5,Hoja2!$A$4:$F$116,5)/VLOOKUP(Hoja1!K158,Hoja2!$A$4:$F$116,5)))</f>
        <v>0</v>
      </c>
      <c r="U158" s="8">
        <f>IF(N158=0,0,(VLOOKUP(Hoja1!N158+5,Hoja2!$A$4:$F$116,5)/VLOOKUP(Hoja1!N158,Hoja2!$A$4:$F$116,5)))</f>
        <v>0</v>
      </c>
      <c r="V158" s="8">
        <f>IF(Q158=0,0,(VLOOKUP(Hoja1!Q158+5,Hoja2!$A$4:$F$116,5)/VLOOKUP(Hoja1!Q158,Hoja2!$A$4:$F$116,5)))</f>
        <v>0</v>
      </c>
      <c r="W158" s="8">
        <f t="shared" si="34"/>
        <v>0</v>
      </c>
      <c r="X158" s="15">
        <f t="shared" si="35"/>
        <v>0</v>
      </c>
    </row>
    <row r="159" spans="1:24" ht="12.75">
      <c r="A159" s="4">
        <f t="shared" si="28"/>
        <v>157</v>
      </c>
      <c r="B159" s="3">
        <v>20988</v>
      </c>
      <c r="C159" s="10">
        <f t="shared" si="29"/>
        <v>55.54277891854894</v>
      </c>
      <c r="D159" s="1" t="s">
        <v>2</v>
      </c>
      <c r="E159" s="1" t="s">
        <v>0</v>
      </c>
      <c r="F159" s="3">
        <v>26553</v>
      </c>
      <c r="G159" s="3">
        <v>18268</v>
      </c>
      <c r="H159" s="10">
        <f t="shared" si="30"/>
        <v>62.98973305954826</v>
      </c>
      <c r="I159" s="3">
        <v>30041</v>
      </c>
      <c r="J159" s="10">
        <f t="shared" si="36"/>
        <v>30.757015742642025</v>
      </c>
      <c r="K159" s="10">
        <f t="shared" si="31"/>
        <v>0</v>
      </c>
      <c r="L159" s="3">
        <v>30458</v>
      </c>
      <c r="M159" s="10">
        <f t="shared" si="26"/>
        <v>29.61533196440794</v>
      </c>
      <c r="N159" s="10">
        <f t="shared" si="32"/>
        <v>0</v>
      </c>
      <c r="O159" s="2"/>
      <c r="P159" s="10">
        <f t="shared" si="27"/>
        <v>0</v>
      </c>
      <c r="Q159" s="10">
        <f t="shared" si="33"/>
        <v>0</v>
      </c>
      <c r="R159">
        <f>IF(H159=0,0,(IF(D159="M",VLOOKUP(Hoja1!C159,Hoja2!$A$4:$F$116,6),VLOOKUP(Hoja1!C159,Hoja2!$A$4:$F$116,5))-IF(D159="M",VLOOKUP(Hoja1!C159+5,Hoja2!$A$4:$F$116,6),VLOOKUP(Hoja1!C159+5,Hoja2!$A$4:$F$116,5)))/IF(D159="M",VLOOKUP(Hoja1!C159,Hoja2!$A$4:$F$116,6),VLOOKUP(Hoja1!C159,Hoja2!$A$4:$F$116,5))*(IF(D159="M",VLOOKUP(H159+5,Hoja2!$A$4:$F$116,5),VLOOKUP(H159+5,Hoja2!$A$4:$F$116,6))/IF(D159="M",VLOOKUP(H159,Hoja2!$A$4:$F$116,5),VLOOKUP(H159,Hoja2!$A$4:$F$116,6))))</f>
        <v>0.0379451648682594</v>
      </c>
      <c r="S159">
        <f>IF(D159="M",VLOOKUP(Hoja1!C159+5,Hoja2!$A$4:$F$116,6),VLOOKUP(Hoja1!C159+5,Hoja2!$A$4:$F$116,5))/IF(D159="M",VLOOKUP(Hoja1!C159,Hoja2!$A$4:$F$116,6),VLOOKUP(Hoja1!C159,Hoja2!$A$4:$F$116,5))</f>
        <v>0.9608750354963065</v>
      </c>
      <c r="T159" s="8">
        <f>IF(K159=0,0,(VLOOKUP(Hoja1!K159+5,Hoja2!$A$4:$F$116,5)/VLOOKUP(Hoja1!K159,Hoja2!$A$4:$F$116,5)))</f>
        <v>0</v>
      </c>
      <c r="U159" s="8">
        <f>IF(N159=0,0,(VLOOKUP(Hoja1!N159+5,Hoja2!$A$4:$F$116,5)/VLOOKUP(Hoja1!N159,Hoja2!$A$4:$F$116,5)))</f>
        <v>0</v>
      </c>
      <c r="V159" s="8">
        <f>IF(Q159=0,0,(VLOOKUP(Hoja1!Q159+5,Hoja2!$A$4:$F$116,5)/VLOOKUP(Hoja1!Q159,Hoja2!$A$4:$F$116,5)))</f>
        <v>0</v>
      </c>
      <c r="W159" s="8">
        <f t="shared" si="34"/>
        <v>0</v>
      </c>
      <c r="X159" s="15">
        <f t="shared" si="35"/>
        <v>0</v>
      </c>
    </row>
    <row r="160" spans="1:24" ht="12.75">
      <c r="A160" s="4">
        <f t="shared" si="28"/>
        <v>158</v>
      </c>
      <c r="B160" s="3">
        <v>21092</v>
      </c>
      <c r="C160" s="10">
        <f t="shared" si="29"/>
        <v>55.2580424366872</v>
      </c>
      <c r="D160" s="1" t="s">
        <v>2</v>
      </c>
      <c r="E160" s="1" t="s">
        <v>0</v>
      </c>
      <c r="F160" s="3">
        <v>26553</v>
      </c>
      <c r="G160" s="3">
        <v>21179</v>
      </c>
      <c r="H160" s="10">
        <f t="shared" si="30"/>
        <v>55.01984941820671</v>
      </c>
      <c r="I160" s="3">
        <v>27669</v>
      </c>
      <c r="J160" s="10">
        <f t="shared" si="36"/>
        <v>37.25119780971937</v>
      </c>
      <c r="K160" s="10">
        <f t="shared" si="31"/>
        <v>0</v>
      </c>
      <c r="L160" s="3">
        <v>29362</v>
      </c>
      <c r="M160" s="10">
        <f t="shared" si="26"/>
        <v>32.616016427104725</v>
      </c>
      <c r="N160" s="10">
        <f t="shared" si="32"/>
        <v>0</v>
      </c>
      <c r="O160" s="3">
        <v>30729</v>
      </c>
      <c r="P160" s="10">
        <f t="shared" si="27"/>
        <v>28.87337440109514</v>
      </c>
      <c r="Q160" s="10">
        <f t="shared" si="33"/>
        <v>0</v>
      </c>
      <c r="R160">
        <f>IF(H160=0,0,(IF(D160="M",VLOOKUP(Hoja1!C160,Hoja2!$A$4:$F$116,6),VLOOKUP(Hoja1!C160,Hoja2!$A$4:$F$116,5))-IF(D160="M",VLOOKUP(Hoja1!C160+5,Hoja2!$A$4:$F$116,6),VLOOKUP(Hoja1!C160+5,Hoja2!$A$4:$F$116,5)))/IF(D160="M",VLOOKUP(Hoja1!C160,Hoja2!$A$4:$F$116,6),VLOOKUP(Hoja1!C160,Hoja2!$A$4:$F$116,5))*(IF(D160="M",VLOOKUP(H160+5,Hoja2!$A$4:$F$116,5),VLOOKUP(H160+5,Hoja2!$A$4:$F$116,6))/IF(D160="M",VLOOKUP(H160,Hoja2!$A$4:$F$116,5),VLOOKUP(H160,Hoja2!$A$4:$F$116,6))))</f>
        <v>0.038316398160205434</v>
      </c>
      <c r="S160">
        <f>IF(D160="M",VLOOKUP(Hoja1!C160+5,Hoja2!$A$4:$F$116,6),VLOOKUP(Hoja1!C160+5,Hoja2!$A$4:$F$116,5))/IF(D160="M",VLOOKUP(Hoja1!C160,Hoja2!$A$4:$F$116,6),VLOOKUP(Hoja1!C160,Hoja2!$A$4:$F$116,5))</f>
        <v>0.9608750354963065</v>
      </c>
      <c r="T160" s="8">
        <f>IF(K160=0,0,(VLOOKUP(Hoja1!K160+5,Hoja2!$A$4:$F$116,5)/VLOOKUP(Hoja1!K160,Hoja2!$A$4:$F$116,5)))</f>
        <v>0</v>
      </c>
      <c r="U160" s="8">
        <f>IF(N160=0,0,(VLOOKUP(Hoja1!N160+5,Hoja2!$A$4:$F$116,5)/VLOOKUP(Hoja1!N160,Hoja2!$A$4:$F$116,5)))</f>
        <v>0</v>
      </c>
      <c r="V160" s="8">
        <f>IF(Q160=0,0,(VLOOKUP(Hoja1!Q160+5,Hoja2!$A$4:$F$116,5)/VLOOKUP(Hoja1!Q160,Hoja2!$A$4:$F$116,5)))</f>
        <v>0</v>
      </c>
      <c r="W160" s="8">
        <f t="shared" si="34"/>
        <v>0</v>
      </c>
      <c r="X160" s="15">
        <f t="shared" si="35"/>
        <v>0</v>
      </c>
    </row>
    <row r="161" spans="1:24" ht="12.75">
      <c r="A161" s="4">
        <f t="shared" si="28"/>
        <v>159</v>
      </c>
      <c r="B161" s="3">
        <v>18977</v>
      </c>
      <c r="C161" s="10">
        <f t="shared" si="29"/>
        <v>61.04859685147159</v>
      </c>
      <c r="D161" s="1" t="s">
        <v>2</v>
      </c>
      <c r="E161" s="1" t="s">
        <v>0</v>
      </c>
      <c r="F161" s="3">
        <v>26553</v>
      </c>
      <c r="G161" s="3">
        <v>18522</v>
      </c>
      <c r="H161" s="10">
        <f t="shared" si="30"/>
        <v>62.2943189596167</v>
      </c>
      <c r="I161" s="3">
        <v>27644</v>
      </c>
      <c r="J161" s="10">
        <f t="shared" si="36"/>
        <v>37.319644079397676</v>
      </c>
      <c r="K161" s="10">
        <f t="shared" si="31"/>
        <v>0</v>
      </c>
      <c r="L161" s="3">
        <v>30069</v>
      </c>
      <c r="M161" s="10">
        <f t="shared" si="26"/>
        <v>30.680355920602327</v>
      </c>
      <c r="N161" s="10">
        <f t="shared" si="32"/>
        <v>0</v>
      </c>
      <c r="O161" s="2"/>
      <c r="P161" s="10">
        <f t="shared" si="27"/>
        <v>0</v>
      </c>
      <c r="Q161" s="10">
        <f t="shared" si="33"/>
        <v>0</v>
      </c>
      <c r="R161">
        <f>IF(H161=0,0,(IF(D161="M",VLOOKUP(Hoja1!C161,Hoja2!$A$4:$F$116,6),VLOOKUP(Hoja1!C161,Hoja2!$A$4:$F$116,5))-IF(D161="M",VLOOKUP(Hoja1!C161+5,Hoja2!$A$4:$F$116,6),VLOOKUP(Hoja1!C161+5,Hoja2!$A$4:$F$116,5)))/IF(D161="M",VLOOKUP(Hoja1!C161,Hoja2!$A$4:$F$116,6),VLOOKUP(Hoja1!C161,Hoja2!$A$4:$F$116,5))*(IF(D161="M",VLOOKUP(H161+5,Hoja2!$A$4:$F$116,5),VLOOKUP(H161+5,Hoja2!$A$4:$F$116,6))/IF(D161="M",VLOOKUP(H161,Hoja2!$A$4:$F$116,5),VLOOKUP(H161,Hoja2!$A$4:$F$116,6))))</f>
        <v>0.05445068741747103</v>
      </c>
      <c r="S161">
        <f>IF(D161="M",VLOOKUP(Hoja1!C161+5,Hoja2!$A$4:$F$116,6),VLOOKUP(Hoja1!C161+5,Hoja2!$A$4:$F$116,5))/IF(D161="M",VLOOKUP(Hoja1!C161,Hoja2!$A$4:$F$116,6),VLOOKUP(Hoja1!C161,Hoja2!$A$4:$F$116,5))</f>
        <v>0.9438563195124684</v>
      </c>
      <c r="T161" s="8">
        <f>IF(K161=0,0,(VLOOKUP(Hoja1!K161+5,Hoja2!$A$4:$F$116,5)/VLOOKUP(Hoja1!K161,Hoja2!$A$4:$F$116,5)))</f>
        <v>0</v>
      </c>
      <c r="U161" s="8">
        <f>IF(N161=0,0,(VLOOKUP(Hoja1!N161+5,Hoja2!$A$4:$F$116,5)/VLOOKUP(Hoja1!N161,Hoja2!$A$4:$F$116,5)))</f>
        <v>0</v>
      </c>
      <c r="V161" s="8">
        <f>IF(Q161=0,0,(VLOOKUP(Hoja1!Q161+5,Hoja2!$A$4:$F$116,5)/VLOOKUP(Hoja1!Q161,Hoja2!$A$4:$F$116,5)))</f>
        <v>0</v>
      </c>
      <c r="W161" s="8">
        <f t="shared" si="34"/>
        <v>0</v>
      </c>
      <c r="X161" s="15">
        <f t="shared" si="35"/>
        <v>0</v>
      </c>
    </row>
    <row r="162" spans="1:24" ht="12.75">
      <c r="A162" s="4">
        <f t="shared" si="28"/>
        <v>160</v>
      </c>
      <c r="B162" s="3">
        <v>20558</v>
      </c>
      <c r="C162" s="10">
        <f t="shared" si="29"/>
        <v>56.720054757015745</v>
      </c>
      <c r="D162" s="1" t="s">
        <v>2</v>
      </c>
      <c r="E162" s="1" t="s">
        <v>0</v>
      </c>
      <c r="F162" s="3">
        <v>26553</v>
      </c>
      <c r="G162" s="3">
        <v>20937</v>
      </c>
      <c r="H162" s="10">
        <f t="shared" si="30"/>
        <v>55.68240930869268</v>
      </c>
      <c r="I162" s="3">
        <v>30821</v>
      </c>
      <c r="J162" s="10">
        <f t="shared" si="36"/>
        <v>28.621492128678987</v>
      </c>
      <c r="K162" s="10">
        <f t="shared" si="31"/>
        <v>0</v>
      </c>
      <c r="L162" s="3">
        <v>32069</v>
      </c>
      <c r="M162" s="10">
        <f t="shared" si="26"/>
        <v>25.204654346338124</v>
      </c>
      <c r="N162" s="10">
        <f t="shared" si="32"/>
        <v>0</v>
      </c>
      <c r="O162" s="2"/>
      <c r="P162" s="10">
        <f t="shared" si="27"/>
        <v>0</v>
      </c>
      <c r="Q162" s="10">
        <f t="shared" si="33"/>
        <v>0</v>
      </c>
      <c r="R162">
        <f>IF(H162=0,0,(IF(D162="M",VLOOKUP(Hoja1!C162,Hoja2!$A$4:$F$116,6),VLOOKUP(Hoja1!C162,Hoja2!$A$4:$F$116,5))-IF(D162="M",VLOOKUP(Hoja1!C162+5,Hoja2!$A$4:$F$116,6),VLOOKUP(Hoja1!C162+5,Hoja2!$A$4:$F$116,5)))/IF(D162="M",VLOOKUP(Hoja1!C162,Hoja2!$A$4:$F$116,6),VLOOKUP(Hoja1!C162,Hoja2!$A$4:$F$116,5))*(IF(D162="M",VLOOKUP(H162+5,Hoja2!$A$4:$F$116,5),VLOOKUP(H162+5,Hoja2!$A$4:$F$116,6))/IF(D162="M",VLOOKUP(H162,Hoja2!$A$4:$F$116,5),VLOOKUP(H162,Hoja2!$A$4:$F$116,6))))</f>
        <v>0.04126926256500671</v>
      </c>
      <c r="S162">
        <f>IF(D162="M",VLOOKUP(Hoja1!C162+5,Hoja2!$A$4:$F$116,6),VLOOKUP(Hoja1!C162+5,Hoja2!$A$4:$F$116,5))/IF(D162="M",VLOOKUP(Hoja1!C162,Hoja2!$A$4:$F$116,6),VLOOKUP(Hoja1!C162,Hoja2!$A$4:$F$116,5))</f>
        <v>0.9578598586903075</v>
      </c>
      <c r="T162" s="8">
        <f>IF(K162=0,0,(VLOOKUP(Hoja1!K162+5,Hoja2!$A$4:$F$116,5)/VLOOKUP(Hoja1!K162,Hoja2!$A$4:$F$116,5)))</f>
        <v>0</v>
      </c>
      <c r="U162" s="8">
        <f>IF(N162=0,0,(VLOOKUP(Hoja1!N162+5,Hoja2!$A$4:$F$116,5)/VLOOKUP(Hoja1!N162,Hoja2!$A$4:$F$116,5)))</f>
        <v>0</v>
      </c>
      <c r="V162" s="8">
        <f>IF(Q162=0,0,(VLOOKUP(Hoja1!Q162+5,Hoja2!$A$4:$F$116,5)/VLOOKUP(Hoja1!Q162,Hoja2!$A$4:$F$116,5)))</f>
        <v>0</v>
      </c>
      <c r="W162" s="8">
        <f t="shared" si="34"/>
        <v>0</v>
      </c>
      <c r="X162" s="15">
        <f t="shared" si="35"/>
        <v>0</v>
      </c>
    </row>
    <row r="163" spans="1:24" ht="12.75">
      <c r="A163" s="4">
        <f t="shared" si="28"/>
        <v>161</v>
      </c>
      <c r="B163" s="3">
        <v>20061</v>
      </c>
      <c r="C163" s="10">
        <f t="shared" si="29"/>
        <v>58.0807665982204</v>
      </c>
      <c r="D163" s="1" t="s">
        <v>2</v>
      </c>
      <c r="E163" s="1" t="s">
        <v>0</v>
      </c>
      <c r="F163" s="3">
        <v>26553</v>
      </c>
      <c r="G163" s="3">
        <v>20220</v>
      </c>
      <c r="H163" s="10">
        <f t="shared" si="30"/>
        <v>57.64544832306639</v>
      </c>
      <c r="I163" s="3">
        <v>27649</v>
      </c>
      <c r="J163" s="10">
        <f t="shared" si="36"/>
        <v>37.30595482546201</v>
      </c>
      <c r="K163" s="10">
        <f t="shared" si="31"/>
        <v>0</v>
      </c>
      <c r="L163" s="3">
        <v>29689</v>
      </c>
      <c r="M163" s="10">
        <f t="shared" si="26"/>
        <v>31.720739219712527</v>
      </c>
      <c r="N163" s="10">
        <f t="shared" si="32"/>
        <v>0</v>
      </c>
      <c r="O163" s="2"/>
      <c r="P163" s="10">
        <f t="shared" si="27"/>
        <v>0</v>
      </c>
      <c r="Q163" s="10">
        <f t="shared" si="33"/>
        <v>0</v>
      </c>
      <c r="R163">
        <f>IF(H163=0,0,(IF(D163="M",VLOOKUP(Hoja1!C163,Hoja2!$A$4:$F$116,6),VLOOKUP(Hoja1!C163,Hoja2!$A$4:$F$116,5))-IF(D163="M",VLOOKUP(Hoja1!C163+5,Hoja2!$A$4:$F$116,6),VLOOKUP(Hoja1!C163+5,Hoja2!$A$4:$F$116,5)))/IF(D163="M",VLOOKUP(Hoja1!C163,Hoja2!$A$4:$F$116,6),VLOOKUP(Hoja1!C163,Hoja2!$A$4:$F$116,5))*(IF(D163="M",VLOOKUP(H163+5,Hoja2!$A$4:$F$116,5),VLOOKUP(H163+5,Hoja2!$A$4:$F$116,6))/IF(D163="M",VLOOKUP(H163,Hoja2!$A$4:$F$116,5),VLOOKUP(H163,Hoja2!$A$4:$F$116,6))))</f>
        <v>0.04681499613265511</v>
      </c>
      <c r="S163">
        <f>IF(D163="M",VLOOKUP(Hoja1!C163+5,Hoja2!$A$4:$F$116,6),VLOOKUP(Hoja1!C163+5,Hoja2!$A$4:$F$116,5))/IF(D163="M",VLOOKUP(Hoja1!C163,Hoja2!$A$4:$F$116,6),VLOOKUP(Hoja1!C163,Hoja2!$A$4:$F$116,5))</f>
        <v>0.9520936610875299</v>
      </c>
      <c r="T163" s="8">
        <f>IF(K163=0,0,(VLOOKUP(Hoja1!K163+5,Hoja2!$A$4:$F$116,5)/VLOOKUP(Hoja1!K163,Hoja2!$A$4:$F$116,5)))</f>
        <v>0</v>
      </c>
      <c r="U163" s="8">
        <f>IF(N163=0,0,(VLOOKUP(Hoja1!N163+5,Hoja2!$A$4:$F$116,5)/VLOOKUP(Hoja1!N163,Hoja2!$A$4:$F$116,5)))</f>
        <v>0</v>
      </c>
      <c r="V163" s="8">
        <f>IF(Q163=0,0,(VLOOKUP(Hoja1!Q163+5,Hoja2!$A$4:$F$116,5)/VLOOKUP(Hoja1!Q163,Hoja2!$A$4:$F$116,5)))</f>
        <v>0</v>
      </c>
      <c r="W163" s="8">
        <f t="shared" si="34"/>
        <v>0</v>
      </c>
      <c r="X163" s="15">
        <f t="shared" si="35"/>
        <v>0</v>
      </c>
    </row>
    <row r="164" spans="1:24" ht="12.75">
      <c r="A164" s="4">
        <f aca="true" t="shared" si="37" ref="A164:A179">+A163+1</f>
        <v>162</v>
      </c>
      <c r="B164" s="3">
        <v>20722</v>
      </c>
      <c r="C164" s="10">
        <f t="shared" si="29"/>
        <v>56.271047227926076</v>
      </c>
      <c r="D164" s="1" t="s">
        <v>2</v>
      </c>
      <c r="E164" s="1" t="s">
        <v>0</v>
      </c>
      <c r="F164" s="3">
        <v>26553</v>
      </c>
      <c r="G164" s="3">
        <v>20624</v>
      </c>
      <c r="H164" s="10">
        <f t="shared" si="30"/>
        <v>56.539356605065024</v>
      </c>
      <c r="I164" s="3">
        <v>28625</v>
      </c>
      <c r="J164" s="10">
        <f t="shared" si="36"/>
        <v>34.63381245722108</v>
      </c>
      <c r="K164" s="10">
        <f t="shared" si="31"/>
        <v>0</v>
      </c>
      <c r="L164" s="3">
        <v>30173</v>
      </c>
      <c r="M164" s="10">
        <f t="shared" si="26"/>
        <v>30.39561943874059</v>
      </c>
      <c r="N164" s="10">
        <f t="shared" si="32"/>
        <v>0</v>
      </c>
      <c r="O164" s="2"/>
      <c r="P164" s="10">
        <f t="shared" si="27"/>
        <v>0</v>
      </c>
      <c r="Q164" s="10">
        <f t="shared" si="33"/>
        <v>0</v>
      </c>
      <c r="R164">
        <f>IF(H164=0,0,(IF(D164="M",VLOOKUP(Hoja1!C164,Hoja2!$A$4:$F$116,6),VLOOKUP(Hoja1!C164,Hoja2!$A$4:$F$116,5))-IF(D164="M",VLOOKUP(Hoja1!C164+5,Hoja2!$A$4:$F$116,6),VLOOKUP(Hoja1!C164+5,Hoja2!$A$4:$F$116,5)))/IF(D164="M",VLOOKUP(Hoja1!C164,Hoja2!$A$4:$F$116,6),VLOOKUP(Hoja1!C164,Hoja2!$A$4:$F$116,5))*(IF(D164="M",VLOOKUP(H164+5,Hoja2!$A$4:$F$116,5),VLOOKUP(H164+5,Hoja2!$A$4:$F$116,6))/IF(D164="M",VLOOKUP(H164,Hoja2!$A$4:$F$116,5),VLOOKUP(H164,Hoja2!$A$4:$F$116,6))))</f>
        <v>0.041224980462518226</v>
      </c>
      <c r="S164">
        <f>IF(D164="M",VLOOKUP(Hoja1!C164+5,Hoja2!$A$4:$F$116,6),VLOOKUP(Hoja1!C164+5,Hoja2!$A$4:$F$116,5))/IF(D164="M",VLOOKUP(Hoja1!C164,Hoja2!$A$4:$F$116,6),VLOOKUP(Hoja1!C164,Hoja2!$A$4:$F$116,5))</f>
        <v>0.9578598586903075</v>
      </c>
      <c r="T164" s="8">
        <f>IF(K164=0,0,(VLOOKUP(Hoja1!K164+5,Hoja2!$A$4:$F$116,5)/VLOOKUP(Hoja1!K164,Hoja2!$A$4:$F$116,5)))</f>
        <v>0</v>
      </c>
      <c r="U164" s="8">
        <f>IF(N164=0,0,(VLOOKUP(Hoja1!N164+5,Hoja2!$A$4:$F$116,5)/VLOOKUP(Hoja1!N164,Hoja2!$A$4:$F$116,5)))</f>
        <v>0</v>
      </c>
      <c r="V164" s="8">
        <f>IF(Q164=0,0,(VLOOKUP(Hoja1!Q164+5,Hoja2!$A$4:$F$116,5)/VLOOKUP(Hoja1!Q164,Hoja2!$A$4:$F$116,5)))</f>
        <v>0</v>
      </c>
      <c r="W164" s="8">
        <f t="shared" si="34"/>
        <v>0</v>
      </c>
      <c r="X164" s="15">
        <f t="shared" si="35"/>
        <v>0</v>
      </c>
    </row>
    <row r="165" spans="1:24" ht="12.75">
      <c r="A165" s="4">
        <f t="shared" si="37"/>
        <v>163</v>
      </c>
      <c r="B165" s="3">
        <v>19381</v>
      </c>
      <c r="C165" s="10">
        <f t="shared" si="29"/>
        <v>59.94250513347023</v>
      </c>
      <c r="D165" s="1" t="s">
        <v>2</v>
      </c>
      <c r="E165" s="1" t="s">
        <v>0</v>
      </c>
      <c r="F165" s="3">
        <v>26756</v>
      </c>
      <c r="G165" s="3">
        <v>19237</v>
      </c>
      <c r="H165" s="10">
        <f t="shared" si="30"/>
        <v>60.336755646817245</v>
      </c>
      <c r="I165" s="2"/>
      <c r="J165" s="10">
        <f t="shared" si="36"/>
        <v>0</v>
      </c>
      <c r="K165" s="10">
        <f t="shared" si="31"/>
        <v>0</v>
      </c>
      <c r="L165" s="2"/>
      <c r="M165" s="10">
        <f t="shared" si="26"/>
        <v>0</v>
      </c>
      <c r="N165" s="10">
        <f t="shared" si="32"/>
        <v>0</v>
      </c>
      <c r="O165" s="2"/>
      <c r="P165" s="10">
        <f t="shared" si="27"/>
        <v>0</v>
      </c>
      <c r="Q165" s="10">
        <f t="shared" si="33"/>
        <v>0</v>
      </c>
      <c r="R165">
        <f>IF(H165=0,0,(IF(D165="M",VLOOKUP(Hoja1!C165,Hoja2!$A$4:$F$116,6),VLOOKUP(Hoja1!C165,Hoja2!$A$4:$F$116,5))-IF(D165="M",VLOOKUP(Hoja1!C165+5,Hoja2!$A$4:$F$116,6),VLOOKUP(Hoja1!C165+5,Hoja2!$A$4:$F$116,5)))/IF(D165="M",VLOOKUP(Hoja1!C165,Hoja2!$A$4:$F$116,6),VLOOKUP(Hoja1!C165,Hoja2!$A$4:$F$116,5))*(IF(D165="M",VLOOKUP(H165+5,Hoja2!$A$4:$F$116,5),VLOOKUP(H165+5,Hoja2!$A$4:$F$116,6))/IF(D165="M",VLOOKUP(H165,Hoja2!$A$4:$F$116,5),VLOOKUP(H165,Hoja2!$A$4:$F$116,6))))</f>
        <v>0.04930428243871947</v>
      </c>
      <c r="S165">
        <f>IF(D165="M",VLOOKUP(Hoja1!C165+5,Hoja2!$A$4:$F$116,6),VLOOKUP(Hoja1!C165+5,Hoja2!$A$4:$F$116,5))/IF(D165="M",VLOOKUP(Hoja1!C165,Hoja2!$A$4:$F$116,6),VLOOKUP(Hoja1!C165,Hoja2!$A$4:$F$116,5))</f>
        <v>0.9493576107420194</v>
      </c>
      <c r="T165" s="8">
        <f>IF(K165=0,0,(VLOOKUP(Hoja1!K165+5,Hoja2!$A$4:$F$116,5)/VLOOKUP(Hoja1!K165,Hoja2!$A$4:$F$116,5)))</f>
        <v>0</v>
      </c>
      <c r="U165" s="8">
        <f>IF(N165=0,0,(VLOOKUP(Hoja1!N165+5,Hoja2!$A$4:$F$116,5)/VLOOKUP(Hoja1!N165,Hoja2!$A$4:$F$116,5)))</f>
        <v>0</v>
      </c>
      <c r="V165" s="8">
        <f>IF(Q165=0,0,(VLOOKUP(Hoja1!Q165+5,Hoja2!$A$4:$F$116,5)/VLOOKUP(Hoja1!Q165,Hoja2!$A$4:$F$116,5)))</f>
        <v>0</v>
      </c>
      <c r="W165" s="8">
        <f t="shared" si="34"/>
        <v>0</v>
      </c>
      <c r="X165" s="15">
        <f t="shared" si="35"/>
        <v>0</v>
      </c>
    </row>
    <row r="166" spans="1:24" ht="12.75">
      <c r="A166" s="4">
        <f t="shared" si="37"/>
        <v>164</v>
      </c>
      <c r="B166" s="3">
        <v>18977</v>
      </c>
      <c r="C166" s="10">
        <f t="shared" si="29"/>
        <v>61.04859685147159</v>
      </c>
      <c r="D166" s="1" t="s">
        <v>2</v>
      </c>
      <c r="E166" s="1" t="s">
        <v>0</v>
      </c>
      <c r="F166" s="3">
        <v>26756</v>
      </c>
      <c r="G166" s="3">
        <v>18909</v>
      </c>
      <c r="H166" s="10">
        <f t="shared" si="30"/>
        <v>61.23477070499658</v>
      </c>
      <c r="I166" s="3">
        <v>27877</v>
      </c>
      <c r="J166" s="10">
        <f t="shared" si="36"/>
        <v>36.681724845995895</v>
      </c>
      <c r="K166" s="10">
        <f t="shared" si="31"/>
        <v>0</v>
      </c>
      <c r="L166" s="3">
        <v>29157</v>
      </c>
      <c r="M166" s="10">
        <f t="shared" si="26"/>
        <v>33.177275838466805</v>
      </c>
      <c r="N166" s="10">
        <f t="shared" si="32"/>
        <v>0</v>
      </c>
      <c r="O166" s="2"/>
      <c r="P166" s="10">
        <f t="shared" si="27"/>
        <v>0</v>
      </c>
      <c r="Q166" s="10">
        <f t="shared" si="33"/>
        <v>0</v>
      </c>
      <c r="R166">
        <f>IF(H166=0,0,(IF(D166="M",VLOOKUP(Hoja1!C166,Hoja2!$A$4:$F$116,6),VLOOKUP(Hoja1!C166,Hoja2!$A$4:$F$116,5))-IF(D166="M",VLOOKUP(Hoja1!C166+5,Hoja2!$A$4:$F$116,6),VLOOKUP(Hoja1!C166+5,Hoja2!$A$4:$F$116,5)))/IF(D166="M",VLOOKUP(Hoja1!C166,Hoja2!$A$4:$F$116,6),VLOOKUP(Hoja1!C166,Hoja2!$A$4:$F$116,5))*(IF(D166="M",VLOOKUP(H166+5,Hoja2!$A$4:$F$116,5),VLOOKUP(H166+5,Hoja2!$A$4:$F$116,6))/IF(D166="M",VLOOKUP(H166,Hoja2!$A$4:$F$116,5),VLOOKUP(H166,Hoja2!$A$4:$F$116,6))))</f>
        <v>0.05456684426254985</v>
      </c>
      <c r="S166">
        <f>IF(D166="M",VLOOKUP(Hoja1!C166+5,Hoja2!$A$4:$F$116,6),VLOOKUP(Hoja1!C166+5,Hoja2!$A$4:$F$116,5))/IF(D166="M",VLOOKUP(Hoja1!C166,Hoja2!$A$4:$F$116,6),VLOOKUP(Hoja1!C166,Hoja2!$A$4:$F$116,5))</f>
        <v>0.9438563195124684</v>
      </c>
      <c r="T166" s="8">
        <f>IF(K166=0,0,(VLOOKUP(Hoja1!K166+5,Hoja2!$A$4:$F$116,5)/VLOOKUP(Hoja1!K166,Hoja2!$A$4:$F$116,5)))</f>
        <v>0</v>
      </c>
      <c r="U166" s="8">
        <f>IF(N166=0,0,(VLOOKUP(Hoja1!N166+5,Hoja2!$A$4:$F$116,5)/VLOOKUP(Hoja1!N166,Hoja2!$A$4:$F$116,5)))</f>
        <v>0</v>
      </c>
      <c r="V166" s="8">
        <f>IF(Q166=0,0,(VLOOKUP(Hoja1!Q166+5,Hoja2!$A$4:$F$116,5)/VLOOKUP(Hoja1!Q166,Hoja2!$A$4:$F$116,5)))</f>
        <v>0</v>
      </c>
      <c r="W166" s="8">
        <f t="shared" si="34"/>
        <v>0</v>
      </c>
      <c r="X166" s="15">
        <f t="shared" si="35"/>
        <v>0</v>
      </c>
    </row>
    <row r="167" spans="1:24" ht="12.75">
      <c r="A167" s="4">
        <f t="shared" si="37"/>
        <v>165</v>
      </c>
      <c r="B167" s="3">
        <v>17781</v>
      </c>
      <c r="C167" s="10">
        <f t="shared" si="29"/>
        <v>64.32306639288159</v>
      </c>
      <c r="D167" s="1" t="s">
        <v>2</v>
      </c>
      <c r="E167" s="1" t="s">
        <v>0</v>
      </c>
      <c r="F167" s="3">
        <v>26756</v>
      </c>
      <c r="G167" s="3">
        <v>19498</v>
      </c>
      <c r="H167" s="10">
        <f t="shared" si="30"/>
        <v>59.62217659137577</v>
      </c>
      <c r="I167" s="3">
        <v>26698</v>
      </c>
      <c r="J167" s="10">
        <f t="shared" si="36"/>
        <v>39.90965092402464</v>
      </c>
      <c r="K167" s="10">
        <f t="shared" si="31"/>
        <v>0</v>
      </c>
      <c r="L167" s="3">
        <v>28122</v>
      </c>
      <c r="M167" s="10">
        <f t="shared" si="26"/>
        <v>36.01095140314853</v>
      </c>
      <c r="N167" s="10">
        <f t="shared" si="32"/>
        <v>0</v>
      </c>
      <c r="O167" s="3">
        <v>28518</v>
      </c>
      <c r="P167" s="10">
        <f t="shared" si="27"/>
        <v>34.926762491444215</v>
      </c>
      <c r="Q167" s="10">
        <f t="shared" si="33"/>
        <v>0</v>
      </c>
      <c r="R167">
        <f>IF(H167=0,0,(IF(D167="M",VLOOKUP(Hoja1!C167,Hoja2!$A$4:$F$116,6),VLOOKUP(Hoja1!C167,Hoja2!$A$4:$F$116,5))-IF(D167="M",VLOOKUP(Hoja1!C167+5,Hoja2!$A$4:$F$116,6),VLOOKUP(Hoja1!C167+5,Hoja2!$A$4:$F$116,5)))/IF(D167="M",VLOOKUP(Hoja1!C167,Hoja2!$A$4:$F$116,6),VLOOKUP(Hoja1!C167,Hoja2!$A$4:$F$116,5))*(IF(D167="M",VLOOKUP(H167+5,Hoja2!$A$4:$F$116,5),VLOOKUP(H167+5,Hoja2!$A$4:$F$116,6))/IF(D167="M",VLOOKUP(H167,Hoja2!$A$4:$F$116,5),VLOOKUP(H167,Hoja2!$A$4:$F$116,6))))</f>
        <v>0.06824785440651804</v>
      </c>
      <c r="S167">
        <f>IF(D167="M",VLOOKUP(Hoja1!C167+5,Hoja2!$A$4:$F$116,6),VLOOKUP(Hoja1!C167+5,Hoja2!$A$4:$F$116,5))/IF(D167="M",VLOOKUP(Hoja1!C167,Hoja2!$A$4:$F$116,6),VLOOKUP(Hoja1!C167,Hoja2!$A$4:$F$116,5))</f>
        <v>0.929997522131161</v>
      </c>
      <c r="T167" s="8">
        <f>IF(K167=0,0,(VLOOKUP(Hoja1!K167+5,Hoja2!$A$4:$F$116,5)/VLOOKUP(Hoja1!K167,Hoja2!$A$4:$F$116,5)))</f>
        <v>0</v>
      </c>
      <c r="U167" s="8">
        <f>IF(N167=0,0,(VLOOKUP(Hoja1!N167+5,Hoja2!$A$4:$F$116,5)/VLOOKUP(Hoja1!N167,Hoja2!$A$4:$F$116,5)))</f>
        <v>0</v>
      </c>
      <c r="V167" s="8">
        <f>IF(Q167=0,0,(VLOOKUP(Hoja1!Q167+5,Hoja2!$A$4:$F$116,5)/VLOOKUP(Hoja1!Q167,Hoja2!$A$4:$F$116,5)))</f>
        <v>0</v>
      </c>
      <c r="W167" s="8">
        <f t="shared" si="34"/>
        <v>0</v>
      </c>
      <c r="X167" s="15">
        <f t="shared" si="35"/>
        <v>0</v>
      </c>
    </row>
    <row r="168" spans="1:24" ht="12.75">
      <c r="A168" s="4">
        <f t="shared" si="37"/>
        <v>166</v>
      </c>
      <c r="B168" s="3">
        <v>18393</v>
      </c>
      <c r="C168" s="10">
        <f t="shared" si="29"/>
        <v>62.64750171115674</v>
      </c>
      <c r="D168" s="1" t="s">
        <v>2</v>
      </c>
      <c r="E168" s="1" t="s">
        <v>0</v>
      </c>
      <c r="F168" s="3">
        <v>26756</v>
      </c>
      <c r="G168" s="3">
        <v>18488</v>
      </c>
      <c r="H168" s="10">
        <f t="shared" si="30"/>
        <v>62.38740588637919</v>
      </c>
      <c r="I168" s="3">
        <v>26630</v>
      </c>
      <c r="J168" s="10">
        <f t="shared" si="36"/>
        <v>40.09582477754962</v>
      </c>
      <c r="K168" s="10">
        <f t="shared" si="31"/>
        <v>0</v>
      </c>
      <c r="L168" s="3">
        <v>28687</v>
      </c>
      <c r="M168" s="10">
        <f t="shared" si="26"/>
        <v>34.46406570841889</v>
      </c>
      <c r="N168" s="10">
        <f t="shared" si="32"/>
        <v>0</v>
      </c>
      <c r="O168" s="2"/>
      <c r="P168" s="10">
        <f t="shared" si="27"/>
        <v>0</v>
      </c>
      <c r="Q168" s="10">
        <f t="shared" si="33"/>
        <v>0</v>
      </c>
      <c r="R168">
        <f>IF(H168=0,0,(IF(D168="M",VLOOKUP(Hoja1!C168,Hoja2!$A$4:$F$116,6),VLOOKUP(Hoja1!C168,Hoja2!$A$4:$F$116,5))-IF(D168="M",VLOOKUP(Hoja1!C168+5,Hoja2!$A$4:$F$116,6),VLOOKUP(Hoja1!C168+5,Hoja2!$A$4:$F$116,5)))/IF(D168="M",VLOOKUP(Hoja1!C168,Hoja2!$A$4:$F$116,6),VLOOKUP(Hoja1!C168,Hoja2!$A$4:$F$116,5))*(IF(D168="M",VLOOKUP(H168+5,Hoja2!$A$4:$F$116,5),VLOOKUP(H168+5,Hoja2!$A$4:$F$116,6))/IF(D168="M",VLOOKUP(H168,Hoja2!$A$4:$F$116,5),VLOOKUP(H168,Hoja2!$A$4:$F$116,6))))</f>
        <v>0.057881394032122904</v>
      </c>
      <c r="S168">
        <f>IF(D168="M",VLOOKUP(Hoja1!C168+5,Hoja2!$A$4:$F$116,6),VLOOKUP(Hoja1!C168+5,Hoja2!$A$4:$F$116,5))/IF(D168="M",VLOOKUP(Hoja1!C168,Hoja2!$A$4:$F$116,6),VLOOKUP(Hoja1!C168,Hoja2!$A$4:$F$116,5))</f>
        <v>0.9403189445929797</v>
      </c>
      <c r="T168" s="8">
        <f>IF(K168=0,0,(VLOOKUP(Hoja1!K168+5,Hoja2!$A$4:$F$116,5)/VLOOKUP(Hoja1!K168,Hoja2!$A$4:$F$116,5)))</f>
        <v>0</v>
      </c>
      <c r="U168" s="8">
        <f>IF(N168=0,0,(VLOOKUP(Hoja1!N168+5,Hoja2!$A$4:$F$116,5)/VLOOKUP(Hoja1!N168,Hoja2!$A$4:$F$116,5)))</f>
        <v>0</v>
      </c>
      <c r="V168" s="8">
        <f>IF(Q168=0,0,(VLOOKUP(Hoja1!Q168+5,Hoja2!$A$4:$F$116,5)/VLOOKUP(Hoja1!Q168,Hoja2!$A$4:$F$116,5)))</f>
        <v>0</v>
      </c>
      <c r="W168" s="8">
        <f t="shared" si="34"/>
        <v>0</v>
      </c>
      <c r="X168" s="15">
        <f t="shared" si="35"/>
        <v>0</v>
      </c>
    </row>
    <row r="169" spans="1:24" ht="12.75">
      <c r="A169" s="4">
        <f t="shared" si="37"/>
        <v>167</v>
      </c>
      <c r="B169" s="3">
        <v>18165</v>
      </c>
      <c r="C169" s="10">
        <f t="shared" si="29"/>
        <v>63.27173169062286</v>
      </c>
      <c r="D169" s="1" t="s">
        <v>2</v>
      </c>
      <c r="E169" s="1" t="s">
        <v>0</v>
      </c>
      <c r="F169" s="3">
        <v>26756</v>
      </c>
      <c r="G169" s="3">
        <v>19339</v>
      </c>
      <c r="H169" s="10">
        <f t="shared" si="30"/>
        <v>60.05749486652977</v>
      </c>
      <c r="I169" s="3">
        <v>26377</v>
      </c>
      <c r="J169" s="10">
        <f t="shared" si="36"/>
        <v>40.78850102669404</v>
      </c>
      <c r="K169" s="10">
        <f t="shared" si="31"/>
        <v>0</v>
      </c>
      <c r="L169" s="3">
        <v>26978</v>
      </c>
      <c r="M169" s="10">
        <f t="shared" si="26"/>
        <v>39.14305270362765</v>
      </c>
      <c r="N169" s="10">
        <f t="shared" si="32"/>
        <v>0</v>
      </c>
      <c r="O169" s="3">
        <v>27575</v>
      </c>
      <c r="P169" s="10">
        <f t="shared" si="27"/>
        <v>37.50855578370979</v>
      </c>
      <c r="Q169" s="10">
        <f t="shared" si="33"/>
        <v>0</v>
      </c>
      <c r="R169">
        <f>IF(H169=0,0,(IF(D169="M",VLOOKUP(Hoja1!C169,Hoja2!$A$4:$F$116,6),VLOOKUP(Hoja1!C169,Hoja2!$A$4:$F$116,5))-IF(D169="M",VLOOKUP(Hoja1!C169+5,Hoja2!$A$4:$F$116,6),VLOOKUP(Hoja1!C169+5,Hoja2!$A$4:$F$116,5)))/IF(D169="M",VLOOKUP(Hoja1!C169,Hoja2!$A$4:$F$116,6),VLOOKUP(Hoja1!C169,Hoja2!$A$4:$F$116,5))*(IF(D169="M",VLOOKUP(H169+5,Hoja2!$A$4:$F$116,5),VLOOKUP(H169+5,Hoja2!$A$4:$F$116,6))/IF(D169="M",VLOOKUP(H169,Hoja2!$A$4:$F$116,5),VLOOKUP(H169,Hoja2!$A$4:$F$116,6))))</f>
        <v>0.06252086831670657</v>
      </c>
      <c r="S169">
        <f>IF(D169="M",VLOOKUP(Hoja1!C169+5,Hoja2!$A$4:$F$116,6),VLOOKUP(Hoja1!C169+5,Hoja2!$A$4:$F$116,5))/IF(D169="M",VLOOKUP(Hoja1!C169,Hoja2!$A$4:$F$116,6),VLOOKUP(Hoja1!C169,Hoja2!$A$4:$F$116,5))</f>
        <v>0.9357823297808483</v>
      </c>
      <c r="T169" s="8">
        <f>IF(K169=0,0,(VLOOKUP(Hoja1!K169+5,Hoja2!$A$4:$F$116,5)/VLOOKUP(Hoja1!K169,Hoja2!$A$4:$F$116,5)))</f>
        <v>0</v>
      </c>
      <c r="U169" s="8">
        <f>IF(N169=0,0,(VLOOKUP(Hoja1!N169+5,Hoja2!$A$4:$F$116,5)/VLOOKUP(Hoja1!N169,Hoja2!$A$4:$F$116,5)))</f>
        <v>0</v>
      </c>
      <c r="V169" s="8">
        <f>IF(Q169=0,0,(VLOOKUP(Hoja1!Q169+5,Hoja2!$A$4:$F$116,5)/VLOOKUP(Hoja1!Q169,Hoja2!$A$4:$F$116,5)))</f>
        <v>0</v>
      </c>
      <c r="W169" s="8">
        <f t="shared" si="34"/>
        <v>0</v>
      </c>
      <c r="X169" s="15">
        <f t="shared" si="35"/>
        <v>0</v>
      </c>
    </row>
    <row r="170" spans="1:24" ht="12.75">
      <c r="A170" s="4">
        <f t="shared" si="37"/>
        <v>168</v>
      </c>
      <c r="B170" s="3">
        <v>18916</v>
      </c>
      <c r="C170" s="10">
        <f t="shared" si="29"/>
        <v>61.215605749486656</v>
      </c>
      <c r="D170" s="1" t="s">
        <v>2</v>
      </c>
      <c r="E170" s="1" t="s">
        <v>5</v>
      </c>
      <c r="F170" s="3">
        <v>26756</v>
      </c>
      <c r="G170" s="2"/>
      <c r="H170" s="10"/>
      <c r="I170" s="3">
        <v>26710</v>
      </c>
      <c r="J170" s="10">
        <f t="shared" si="36"/>
        <v>39.87679671457906</v>
      </c>
      <c r="K170" s="10">
        <f t="shared" si="31"/>
        <v>0</v>
      </c>
      <c r="L170" s="3">
        <v>27934</v>
      </c>
      <c r="M170" s="10">
        <f t="shared" si="26"/>
        <v>36.525667351129364</v>
      </c>
      <c r="N170" s="10">
        <f t="shared" si="32"/>
        <v>0</v>
      </c>
      <c r="O170" s="2"/>
      <c r="P170" s="10">
        <f t="shared" si="27"/>
        <v>0</v>
      </c>
      <c r="Q170" s="10">
        <f t="shared" si="33"/>
        <v>0</v>
      </c>
      <c r="R170">
        <f>IF(H170=0,0,(IF(D170="M",VLOOKUP(Hoja1!C170,Hoja2!$A$4:$F$116,6),VLOOKUP(Hoja1!C170,Hoja2!$A$4:$F$116,5))-IF(D170="M",VLOOKUP(Hoja1!C170+5,Hoja2!$A$4:$F$116,6),VLOOKUP(Hoja1!C170+5,Hoja2!$A$4:$F$116,5)))/IF(D170="M",VLOOKUP(Hoja1!C170,Hoja2!$A$4:$F$116,6),VLOOKUP(Hoja1!C170,Hoja2!$A$4:$F$116,5))*(IF(D170="M",VLOOKUP(H170+5,Hoja2!$A$4:$F$116,5),VLOOKUP(H170+5,Hoja2!$A$4:$F$116,6))/IF(D170="M",VLOOKUP(H170,Hoja2!$A$4:$F$116,5),VLOOKUP(H170,Hoja2!$A$4:$F$116,6))))</f>
        <v>0</v>
      </c>
      <c r="S170">
        <f>IF(D170="M",VLOOKUP(Hoja1!C170+5,Hoja2!$A$4:$F$116,6),VLOOKUP(Hoja1!C170+5,Hoja2!$A$4:$F$116,5))/IF(D170="M",VLOOKUP(Hoja1!C170,Hoja2!$A$4:$F$116,6),VLOOKUP(Hoja1!C170,Hoja2!$A$4:$F$116,5))</f>
        <v>0.9438563195124684</v>
      </c>
      <c r="T170" s="8">
        <f>IF(K170=0,0,(VLOOKUP(Hoja1!K170+5,Hoja2!$A$4:$F$116,5)/VLOOKUP(Hoja1!K170,Hoja2!$A$4:$F$116,5)))</f>
        <v>0</v>
      </c>
      <c r="U170" s="8">
        <f>IF(N170=0,0,(VLOOKUP(Hoja1!N170+5,Hoja2!$A$4:$F$116,5)/VLOOKUP(Hoja1!N170,Hoja2!$A$4:$F$116,5)))</f>
        <v>0</v>
      </c>
      <c r="V170" s="8">
        <f>IF(Q170=0,0,(VLOOKUP(Hoja1!Q170+5,Hoja2!$A$4:$F$116,5)/VLOOKUP(Hoja1!Q170,Hoja2!$A$4:$F$116,5)))</f>
        <v>0</v>
      </c>
      <c r="W170" s="8">
        <f t="shared" si="34"/>
        <v>0</v>
      </c>
      <c r="X170" s="15">
        <f t="shared" si="35"/>
        <v>0</v>
      </c>
    </row>
    <row r="171" spans="1:24" ht="12.75">
      <c r="A171" s="4">
        <f t="shared" si="37"/>
        <v>169</v>
      </c>
      <c r="B171" s="3">
        <v>16450</v>
      </c>
      <c r="C171" s="10">
        <f t="shared" si="29"/>
        <v>67.96714579055441</v>
      </c>
      <c r="D171" s="1" t="s">
        <v>2</v>
      </c>
      <c r="E171" s="1" t="s">
        <v>0</v>
      </c>
      <c r="F171" s="3">
        <v>26756</v>
      </c>
      <c r="G171" s="3">
        <v>18478</v>
      </c>
      <c r="H171" s="10">
        <f t="shared" si="30"/>
        <v>62.41478439425051</v>
      </c>
      <c r="I171" s="3">
        <v>27917</v>
      </c>
      <c r="J171" s="10">
        <f t="shared" si="36"/>
        <v>36.57221081451061</v>
      </c>
      <c r="K171" s="10">
        <f t="shared" si="31"/>
        <v>0</v>
      </c>
      <c r="L171" s="3">
        <v>28521</v>
      </c>
      <c r="M171" s="10">
        <f t="shared" si="26"/>
        <v>34.91854893908282</v>
      </c>
      <c r="N171" s="10">
        <f t="shared" si="32"/>
        <v>0</v>
      </c>
      <c r="O171" s="3">
        <v>29072</v>
      </c>
      <c r="P171" s="10">
        <f t="shared" si="27"/>
        <v>33.40999315537303</v>
      </c>
      <c r="Q171" s="10">
        <f t="shared" si="33"/>
        <v>0</v>
      </c>
      <c r="R171">
        <f>IF(H171=0,0,(IF(D171="M",VLOOKUP(Hoja1!C171,Hoja2!$A$4:$F$116,6),VLOOKUP(Hoja1!C171,Hoja2!$A$4:$F$116,5))-IF(D171="M",VLOOKUP(Hoja1!C171+5,Hoja2!$A$4:$F$116,6),VLOOKUP(Hoja1!C171+5,Hoja2!$A$4:$F$116,5)))/IF(D171="M",VLOOKUP(Hoja1!C171,Hoja2!$A$4:$F$116,6),VLOOKUP(Hoja1!C171,Hoja2!$A$4:$F$116,5))*(IF(D171="M",VLOOKUP(H171+5,Hoja2!$A$4:$F$116,5),VLOOKUP(H171+5,Hoja2!$A$4:$F$116,6))/IF(D171="M",VLOOKUP(H171,Hoja2!$A$4:$F$116,5),VLOOKUP(H171,Hoja2!$A$4:$F$116,6))))</f>
        <v>0.09419204773066109</v>
      </c>
      <c r="S171">
        <f>IF(D171="M",VLOOKUP(Hoja1!C171+5,Hoja2!$A$4:$F$116,6),VLOOKUP(Hoja1!C171+5,Hoja2!$A$4:$F$116,5))/IF(D171="M",VLOOKUP(Hoja1!C171,Hoja2!$A$4:$F$116,6),VLOOKUP(Hoja1!C171,Hoja2!$A$4:$F$116,5))</f>
        <v>0.9028793118494264</v>
      </c>
      <c r="T171" s="8">
        <f>IF(K171=0,0,(VLOOKUP(Hoja1!K171+5,Hoja2!$A$4:$F$116,5)/VLOOKUP(Hoja1!K171,Hoja2!$A$4:$F$116,5)))</f>
        <v>0</v>
      </c>
      <c r="U171" s="8">
        <f>IF(N171=0,0,(VLOOKUP(Hoja1!N171+5,Hoja2!$A$4:$F$116,5)/VLOOKUP(Hoja1!N171,Hoja2!$A$4:$F$116,5)))</f>
        <v>0</v>
      </c>
      <c r="V171" s="8">
        <f>IF(Q171=0,0,(VLOOKUP(Hoja1!Q171+5,Hoja2!$A$4:$F$116,5)/VLOOKUP(Hoja1!Q171,Hoja2!$A$4:$F$116,5)))</f>
        <v>0</v>
      </c>
      <c r="W171" s="8">
        <f t="shared" si="34"/>
        <v>0</v>
      </c>
      <c r="X171" s="15">
        <f t="shared" si="35"/>
        <v>0</v>
      </c>
    </row>
    <row r="172" spans="1:24" ht="12.75">
      <c r="A172" s="4">
        <f t="shared" si="37"/>
        <v>170</v>
      </c>
      <c r="B172" s="3">
        <v>17458</v>
      </c>
      <c r="C172" s="10">
        <f t="shared" si="29"/>
        <v>65.20739219712526</v>
      </c>
      <c r="D172" s="1" t="s">
        <v>2</v>
      </c>
      <c r="E172" s="1" t="s">
        <v>0</v>
      </c>
      <c r="F172" s="3">
        <v>26756</v>
      </c>
      <c r="G172" s="3">
        <v>18703</v>
      </c>
      <c r="H172" s="10">
        <f t="shared" si="30"/>
        <v>61.79876796714579</v>
      </c>
      <c r="I172" s="3">
        <v>27914</v>
      </c>
      <c r="J172" s="10">
        <f t="shared" si="36"/>
        <v>36.580424366872</v>
      </c>
      <c r="K172" s="10">
        <f t="shared" si="31"/>
        <v>0</v>
      </c>
      <c r="L172" s="3">
        <v>29576</v>
      </c>
      <c r="M172" s="10">
        <f t="shared" si="26"/>
        <v>32.030116358658454</v>
      </c>
      <c r="N172" s="10">
        <f t="shared" si="32"/>
        <v>0</v>
      </c>
      <c r="O172" s="2"/>
      <c r="P172" s="10">
        <f t="shared" si="27"/>
        <v>0</v>
      </c>
      <c r="Q172" s="10">
        <f t="shared" si="33"/>
        <v>0</v>
      </c>
      <c r="R172">
        <f>IF(H172=0,0,(IF(D172="M",VLOOKUP(Hoja1!C172,Hoja2!$A$4:$F$116,6),VLOOKUP(Hoja1!C172,Hoja2!$A$4:$F$116,5))-IF(D172="M",VLOOKUP(Hoja1!C172+5,Hoja2!$A$4:$F$116,6),VLOOKUP(Hoja1!C172+5,Hoja2!$A$4:$F$116,5)))/IF(D172="M",VLOOKUP(Hoja1!C172,Hoja2!$A$4:$F$116,6),VLOOKUP(Hoja1!C172,Hoja2!$A$4:$F$116,5))*(IF(D172="M",VLOOKUP(H172+5,Hoja2!$A$4:$F$116,5),VLOOKUP(H172+5,Hoja2!$A$4:$F$116,6))/IF(D172="M",VLOOKUP(H172,Hoja2!$A$4:$F$116,5),VLOOKUP(H172,Hoja2!$A$4:$F$116,6))))</f>
        <v>0.07513239769783164</v>
      </c>
      <c r="S172">
        <f>IF(D172="M",VLOOKUP(Hoja1!C172+5,Hoja2!$A$4:$F$116,6),VLOOKUP(Hoja1!C172+5,Hoja2!$A$4:$F$116,5))/IF(D172="M",VLOOKUP(Hoja1!C172,Hoja2!$A$4:$F$116,6),VLOOKUP(Hoja1!C172,Hoja2!$A$4:$F$116,5))</f>
        <v>0.9226964764479839</v>
      </c>
      <c r="T172" s="8">
        <f>IF(K172=0,0,(VLOOKUP(Hoja1!K172+5,Hoja2!$A$4:$F$116,5)/VLOOKUP(Hoja1!K172,Hoja2!$A$4:$F$116,5)))</f>
        <v>0</v>
      </c>
      <c r="U172" s="8">
        <f>IF(N172=0,0,(VLOOKUP(Hoja1!N172+5,Hoja2!$A$4:$F$116,5)/VLOOKUP(Hoja1!N172,Hoja2!$A$4:$F$116,5)))</f>
        <v>0</v>
      </c>
      <c r="V172" s="8">
        <f>IF(Q172=0,0,(VLOOKUP(Hoja1!Q172+5,Hoja2!$A$4:$F$116,5)/VLOOKUP(Hoja1!Q172,Hoja2!$A$4:$F$116,5)))</f>
        <v>0</v>
      </c>
      <c r="W172" s="8">
        <f t="shared" si="34"/>
        <v>0</v>
      </c>
      <c r="X172" s="15">
        <f t="shared" si="35"/>
        <v>0</v>
      </c>
    </row>
    <row r="173" spans="1:24" ht="12.75">
      <c r="A173" s="4">
        <f t="shared" si="37"/>
        <v>171</v>
      </c>
      <c r="B173" s="3">
        <v>18306</v>
      </c>
      <c r="C173" s="10">
        <f t="shared" si="29"/>
        <v>62.88569472963724</v>
      </c>
      <c r="D173" s="1" t="s">
        <v>2</v>
      </c>
      <c r="E173" s="1" t="s">
        <v>3</v>
      </c>
      <c r="F173" s="3">
        <v>26756</v>
      </c>
      <c r="G173" s="2"/>
      <c r="H173" s="10"/>
      <c r="I173" s="3">
        <v>28092</v>
      </c>
      <c r="J173" s="10">
        <f t="shared" si="36"/>
        <v>36.09308692676249</v>
      </c>
      <c r="K173" s="10">
        <f t="shared" si="31"/>
        <v>0</v>
      </c>
      <c r="L173" s="3">
        <v>29087</v>
      </c>
      <c r="M173" s="10">
        <f t="shared" si="26"/>
        <v>33.36892539356605</v>
      </c>
      <c r="N173" s="10">
        <f t="shared" si="32"/>
        <v>0</v>
      </c>
      <c r="O173" s="2"/>
      <c r="P173" s="10">
        <f t="shared" si="27"/>
        <v>0</v>
      </c>
      <c r="Q173" s="10">
        <f t="shared" si="33"/>
        <v>0</v>
      </c>
      <c r="R173">
        <f>IF(H173=0,0,(IF(D173="M",VLOOKUP(Hoja1!C173,Hoja2!$A$4:$F$116,6),VLOOKUP(Hoja1!C173,Hoja2!$A$4:$F$116,5))-IF(D173="M",VLOOKUP(Hoja1!C173+5,Hoja2!$A$4:$F$116,6),VLOOKUP(Hoja1!C173+5,Hoja2!$A$4:$F$116,5)))/IF(D173="M",VLOOKUP(Hoja1!C173,Hoja2!$A$4:$F$116,6),VLOOKUP(Hoja1!C173,Hoja2!$A$4:$F$116,5))*(IF(D173="M",VLOOKUP(H173+5,Hoja2!$A$4:$F$116,5),VLOOKUP(H173+5,Hoja2!$A$4:$F$116,6))/IF(D173="M",VLOOKUP(H173,Hoja2!$A$4:$F$116,5),VLOOKUP(H173,Hoja2!$A$4:$F$116,6))))</f>
        <v>0</v>
      </c>
      <c r="S173">
        <f>IF(D173="M",VLOOKUP(Hoja1!C173+5,Hoja2!$A$4:$F$116,6),VLOOKUP(Hoja1!C173+5,Hoja2!$A$4:$F$116,5))/IF(D173="M",VLOOKUP(Hoja1!C173,Hoja2!$A$4:$F$116,6),VLOOKUP(Hoja1!C173,Hoja2!$A$4:$F$116,5))</f>
        <v>0.9403189445929797</v>
      </c>
      <c r="T173" s="8">
        <f>IF(K173=0,0,(VLOOKUP(Hoja1!K173+5,Hoja2!$A$4:$F$116,5)/VLOOKUP(Hoja1!K173,Hoja2!$A$4:$F$116,5)))</f>
        <v>0</v>
      </c>
      <c r="U173" s="8">
        <f>IF(N173=0,0,(VLOOKUP(Hoja1!N173+5,Hoja2!$A$4:$F$116,5)/VLOOKUP(Hoja1!N173,Hoja2!$A$4:$F$116,5)))</f>
        <v>0</v>
      </c>
      <c r="V173" s="8">
        <f>IF(Q173=0,0,(VLOOKUP(Hoja1!Q173+5,Hoja2!$A$4:$F$116,5)/VLOOKUP(Hoja1!Q173,Hoja2!$A$4:$F$116,5)))</f>
        <v>0</v>
      </c>
      <c r="W173" s="8">
        <f t="shared" si="34"/>
        <v>0</v>
      </c>
      <c r="X173" s="15">
        <f t="shared" si="35"/>
        <v>0</v>
      </c>
    </row>
    <row r="174" spans="1:24" ht="12.75">
      <c r="A174" s="4">
        <f t="shared" si="37"/>
        <v>172</v>
      </c>
      <c r="B174" s="3">
        <v>19497</v>
      </c>
      <c r="C174" s="10">
        <f t="shared" si="29"/>
        <v>59.624914442162904</v>
      </c>
      <c r="D174" s="1" t="s">
        <v>2</v>
      </c>
      <c r="E174" s="1" t="s">
        <v>0</v>
      </c>
      <c r="F174" s="3">
        <v>26756</v>
      </c>
      <c r="G174" s="3">
        <v>20254</v>
      </c>
      <c r="H174" s="10">
        <f t="shared" si="30"/>
        <v>57.5523613963039</v>
      </c>
      <c r="I174" s="3">
        <v>28762</v>
      </c>
      <c r="J174" s="10">
        <f t="shared" si="36"/>
        <v>34.25872689938399</v>
      </c>
      <c r="K174" s="10">
        <f t="shared" si="31"/>
        <v>0</v>
      </c>
      <c r="L174" s="3">
        <v>29548</v>
      </c>
      <c r="M174" s="10">
        <f t="shared" si="26"/>
        <v>32.106776180698155</v>
      </c>
      <c r="N174" s="10">
        <f t="shared" si="32"/>
        <v>0</v>
      </c>
      <c r="O174" s="2"/>
      <c r="P174" s="10">
        <f t="shared" si="27"/>
        <v>0</v>
      </c>
      <c r="Q174" s="10">
        <f t="shared" si="33"/>
        <v>0</v>
      </c>
      <c r="R174">
        <f>IF(H174=0,0,(IF(D174="M",VLOOKUP(Hoja1!C174,Hoja2!$A$4:$F$116,6),VLOOKUP(Hoja1!C174,Hoja2!$A$4:$F$116,5))-IF(D174="M",VLOOKUP(Hoja1!C174+5,Hoja2!$A$4:$F$116,6),VLOOKUP(Hoja1!C174+5,Hoja2!$A$4:$F$116,5)))/IF(D174="M",VLOOKUP(Hoja1!C174,Hoja2!$A$4:$F$116,6),VLOOKUP(Hoja1!C174,Hoja2!$A$4:$F$116,5))*(IF(D174="M",VLOOKUP(H174+5,Hoja2!$A$4:$F$116,5),VLOOKUP(H174+5,Hoja2!$A$4:$F$116,6))/IF(D174="M",VLOOKUP(H174,Hoja2!$A$4:$F$116,5),VLOOKUP(H174,Hoja2!$A$4:$F$116,6))))</f>
        <v>0.04948871717357732</v>
      </c>
      <c r="S174">
        <f>IF(D174="M",VLOOKUP(Hoja1!C174+5,Hoja2!$A$4:$F$116,6),VLOOKUP(Hoja1!C174+5,Hoja2!$A$4:$F$116,5))/IF(D174="M",VLOOKUP(Hoja1!C174,Hoja2!$A$4:$F$116,6),VLOOKUP(Hoja1!C174,Hoja2!$A$4:$F$116,5))</f>
        <v>0.9493576107420194</v>
      </c>
      <c r="T174" s="8">
        <f>IF(K174=0,0,(VLOOKUP(Hoja1!K174+5,Hoja2!$A$4:$F$116,5)/VLOOKUP(Hoja1!K174,Hoja2!$A$4:$F$116,5)))</f>
        <v>0</v>
      </c>
      <c r="U174" s="8">
        <f>IF(N174=0,0,(VLOOKUP(Hoja1!N174+5,Hoja2!$A$4:$F$116,5)/VLOOKUP(Hoja1!N174,Hoja2!$A$4:$F$116,5)))</f>
        <v>0</v>
      </c>
      <c r="V174" s="8">
        <f>IF(Q174=0,0,(VLOOKUP(Hoja1!Q174+5,Hoja2!$A$4:$F$116,5)/VLOOKUP(Hoja1!Q174,Hoja2!$A$4:$F$116,5)))</f>
        <v>0</v>
      </c>
      <c r="W174" s="8">
        <f t="shared" si="34"/>
        <v>0</v>
      </c>
      <c r="X174" s="15">
        <f t="shared" si="35"/>
        <v>0</v>
      </c>
    </row>
    <row r="175" spans="1:24" ht="12.75">
      <c r="A175" s="4">
        <f t="shared" si="37"/>
        <v>173</v>
      </c>
      <c r="B175" s="3">
        <v>20606</v>
      </c>
      <c r="C175" s="10">
        <f t="shared" si="29"/>
        <v>56.5886379192334</v>
      </c>
      <c r="D175" s="1" t="s">
        <v>2</v>
      </c>
      <c r="E175" s="1" t="s">
        <v>0</v>
      </c>
      <c r="F175" s="3">
        <v>26770</v>
      </c>
      <c r="G175" s="3">
        <v>22877</v>
      </c>
      <c r="H175" s="10">
        <f t="shared" si="30"/>
        <v>50.3709787816564</v>
      </c>
      <c r="I175" s="3">
        <v>29026</v>
      </c>
      <c r="J175" s="10">
        <f t="shared" si="36"/>
        <v>33.53593429158111</v>
      </c>
      <c r="K175" s="10">
        <f t="shared" si="31"/>
        <v>0</v>
      </c>
      <c r="L175" s="3">
        <v>29765</v>
      </c>
      <c r="M175" s="10">
        <f t="shared" si="26"/>
        <v>31.512662559890487</v>
      </c>
      <c r="N175" s="10">
        <f t="shared" si="32"/>
        <v>0</v>
      </c>
      <c r="O175" s="3">
        <v>32047</v>
      </c>
      <c r="P175" s="10">
        <f t="shared" si="27"/>
        <v>25.26488706365503</v>
      </c>
      <c r="Q175" s="10">
        <f t="shared" si="33"/>
        <v>0</v>
      </c>
      <c r="R175">
        <f>IF(H175=0,0,(IF(D175="M",VLOOKUP(Hoja1!C175,Hoja2!$A$4:$F$116,6),VLOOKUP(Hoja1!C175,Hoja2!$A$4:$F$116,5))-IF(D175="M",VLOOKUP(Hoja1!C175+5,Hoja2!$A$4:$F$116,6),VLOOKUP(Hoja1!C175+5,Hoja2!$A$4:$F$116,5)))/IF(D175="M",VLOOKUP(Hoja1!C175,Hoja2!$A$4:$F$116,6),VLOOKUP(Hoja1!C175,Hoja2!$A$4:$F$116,5))*(IF(D175="M",VLOOKUP(H175+5,Hoja2!$A$4:$F$116,5),VLOOKUP(H175+5,Hoja2!$A$4:$F$116,6))/IF(D175="M",VLOOKUP(H175,Hoja2!$A$4:$F$116,5),VLOOKUP(H175,Hoja2!$A$4:$F$116,6))))</f>
        <v>0.04151238828932795</v>
      </c>
      <c r="S175">
        <f>IF(D175="M",VLOOKUP(Hoja1!C175+5,Hoja2!$A$4:$F$116,6),VLOOKUP(Hoja1!C175+5,Hoja2!$A$4:$F$116,5))/IF(D175="M",VLOOKUP(Hoja1!C175,Hoja2!$A$4:$F$116,6),VLOOKUP(Hoja1!C175,Hoja2!$A$4:$F$116,5))</f>
        <v>0.9578598586903075</v>
      </c>
      <c r="T175" s="8">
        <f>IF(K175=0,0,(VLOOKUP(Hoja1!K175+5,Hoja2!$A$4:$F$116,5)/VLOOKUP(Hoja1!K175,Hoja2!$A$4:$F$116,5)))</f>
        <v>0</v>
      </c>
      <c r="U175" s="8">
        <f>IF(N175=0,0,(VLOOKUP(Hoja1!N175+5,Hoja2!$A$4:$F$116,5)/VLOOKUP(Hoja1!N175,Hoja2!$A$4:$F$116,5)))</f>
        <v>0</v>
      </c>
      <c r="V175" s="8">
        <f>IF(Q175=0,0,(VLOOKUP(Hoja1!Q175+5,Hoja2!$A$4:$F$116,5)/VLOOKUP(Hoja1!Q175,Hoja2!$A$4:$F$116,5)))</f>
        <v>0</v>
      </c>
      <c r="W175" s="8">
        <f t="shared" si="34"/>
        <v>0</v>
      </c>
      <c r="X175" s="15">
        <f t="shared" si="35"/>
        <v>0</v>
      </c>
    </row>
    <row r="176" spans="1:24" ht="12.75">
      <c r="A176" s="4">
        <f t="shared" si="37"/>
        <v>174</v>
      </c>
      <c r="B176" s="3">
        <v>20955</v>
      </c>
      <c r="C176" s="10">
        <f t="shared" si="29"/>
        <v>55.6331279945243</v>
      </c>
      <c r="D176" s="1" t="s">
        <v>2</v>
      </c>
      <c r="E176" s="1" t="s">
        <v>3</v>
      </c>
      <c r="F176" s="3">
        <v>26770</v>
      </c>
      <c r="G176" s="2"/>
      <c r="H176" s="10"/>
      <c r="I176" s="3">
        <v>28722</v>
      </c>
      <c r="J176" s="10">
        <f t="shared" si="36"/>
        <v>34.36824093086927</v>
      </c>
      <c r="K176" s="10">
        <f t="shared" si="31"/>
        <v>0</v>
      </c>
      <c r="L176" s="3">
        <v>29560</v>
      </c>
      <c r="M176" s="10">
        <f t="shared" si="26"/>
        <v>32.07392197125257</v>
      </c>
      <c r="N176" s="10">
        <f t="shared" si="32"/>
        <v>0</v>
      </c>
      <c r="O176" s="2"/>
      <c r="P176" s="10">
        <f t="shared" si="27"/>
        <v>0</v>
      </c>
      <c r="Q176" s="10">
        <f t="shared" si="33"/>
        <v>0</v>
      </c>
      <c r="R176">
        <f>IF(H176=0,0,(IF(D176="M",VLOOKUP(Hoja1!C176,Hoja2!$A$4:$F$116,6),VLOOKUP(Hoja1!C176,Hoja2!$A$4:$F$116,5))-IF(D176="M",VLOOKUP(Hoja1!C176+5,Hoja2!$A$4:$F$116,6),VLOOKUP(Hoja1!C176+5,Hoja2!$A$4:$F$116,5)))/IF(D176="M",VLOOKUP(Hoja1!C176,Hoja2!$A$4:$F$116,6),VLOOKUP(Hoja1!C176,Hoja2!$A$4:$F$116,5))*(IF(D176="M",VLOOKUP(H176+5,Hoja2!$A$4:$F$116,5),VLOOKUP(H176+5,Hoja2!$A$4:$F$116,6))/IF(D176="M",VLOOKUP(H176,Hoja2!$A$4:$F$116,5),VLOOKUP(H176,Hoja2!$A$4:$F$116,6))))</f>
        <v>0</v>
      </c>
      <c r="S176">
        <f>IF(D176="M",VLOOKUP(Hoja1!C176+5,Hoja2!$A$4:$F$116,6),VLOOKUP(Hoja1!C176+5,Hoja2!$A$4:$F$116,5))/IF(D176="M",VLOOKUP(Hoja1!C176,Hoja2!$A$4:$F$116,6),VLOOKUP(Hoja1!C176,Hoja2!$A$4:$F$116,5))</f>
        <v>0.9608750354963065</v>
      </c>
      <c r="T176" s="8">
        <f>IF(K176=0,0,(VLOOKUP(Hoja1!K176+5,Hoja2!$A$4:$F$116,5)/VLOOKUP(Hoja1!K176,Hoja2!$A$4:$F$116,5)))</f>
        <v>0</v>
      </c>
      <c r="U176" s="8">
        <f>IF(N176=0,0,(VLOOKUP(Hoja1!N176+5,Hoja2!$A$4:$F$116,5)/VLOOKUP(Hoja1!N176,Hoja2!$A$4:$F$116,5)))</f>
        <v>0</v>
      </c>
      <c r="V176" s="8">
        <f>IF(Q176=0,0,(VLOOKUP(Hoja1!Q176+5,Hoja2!$A$4:$F$116,5)/VLOOKUP(Hoja1!Q176,Hoja2!$A$4:$F$116,5)))</f>
        <v>0</v>
      </c>
      <c r="W176" s="8">
        <f t="shared" si="34"/>
        <v>0</v>
      </c>
      <c r="X176" s="15">
        <f t="shared" si="35"/>
        <v>0</v>
      </c>
    </row>
    <row r="177" spans="1:24" ht="12.75">
      <c r="A177" s="4">
        <f t="shared" si="37"/>
        <v>175</v>
      </c>
      <c r="B177" s="3">
        <v>21634</v>
      </c>
      <c r="C177" s="10">
        <f t="shared" si="29"/>
        <v>53.7741273100616</v>
      </c>
      <c r="D177" s="1" t="s">
        <v>2</v>
      </c>
      <c r="E177" s="1" t="s">
        <v>0</v>
      </c>
      <c r="F177" s="3">
        <v>26770</v>
      </c>
      <c r="G177" s="3">
        <v>22878</v>
      </c>
      <c r="H177" s="10">
        <f t="shared" si="30"/>
        <v>50.36824093086927</v>
      </c>
      <c r="I177" s="3">
        <v>30818</v>
      </c>
      <c r="J177" s="10">
        <f t="shared" si="36"/>
        <v>28.629705681040384</v>
      </c>
      <c r="K177" s="10">
        <f t="shared" si="31"/>
        <v>0</v>
      </c>
      <c r="L177" s="3">
        <v>36517</v>
      </c>
      <c r="M177" s="10">
        <f t="shared" si="26"/>
        <v>13.026694045174539</v>
      </c>
      <c r="N177" s="10">
        <f t="shared" si="32"/>
        <v>13.026694045174539</v>
      </c>
      <c r="O177" s="2"/>
      <c r="P177" s="10">
        <f t="shared" si="27"/>
        <v>0</v>
      </c>
      <c r="Q177" s="10">
        <f t="shared" si="33"/>
        <v>0</v>
      </c>
      <c r="R177">
        <f>IF(H177=0,0,(IF(D177="M",VLOOKUP(Hoja1!C177,Hoja2!$A$4:$F$116,6),VLOOKUP(Hoja1!C177,Hoja2!$A$4:$F$116,5))-IF(D177="M",VLOOKUP(Hoja1!C177+5,Hoja2!$A$4:$F$116,6),VLOOKUP(Hoja1!C177+5,Hoja2!$A$4:$F$116,5)))/IF(D177="M",VLOOKUP(Hoja1!C177,Hoja2!$A$4:$F$116,6),VLOOKUP(Hoja1!C177,Hoja2!$A$4:$F$116,5))*(IF(D177="M",VLOOKUP(H177+5,Hoja2!$A$4:$F$116,5),VLOOKUP(H177+5,Hoja2!$A$4:$F$116,6))/IF(D177="M",VLOOKUP(H177,Hoja2!$A$4:$F$116,5),VLOOKUP(H177,Hoja2!$A$4:$F$116,6))))</f>
        <v>0.032660278852817554</v>
      </c>
      <c r="S177">
        <f>IF(D177="M",VLOOKUP(Hoja1!C177+5,Hoja2!$A$4:$F$116,6),VLOOKUP(Hoja1!C177+5,Hoja2!$A$4:$F$116,5))/IF(D177="M",VLOOKUP(Hoja1!C177,Hoja2!$A$4:$F$116,6),VLOOKUP(Hoja1!C177,Hoja2!$A$4:$F$116,5))</f>
        <v>0.9668458302981928</v>
      </c>
      <c r="T177" s="8">
        <f>IF(K177=0,0,(VLOOKUP(Hoja1!K177+5,Hoja2!$A$4:$F$116,5)/VLOOKUP(Hoja1!K177,Hoja2!$A$4:$F$116,5)))</f>
        <v>0</v>
      </c>
      <c r="U177" s="8">
        <f>IF(N177=0,0,(VLOOKUP(Hoja1!N177+5,Hoja2!$A$4:$F$116,5)/VLOOKUP(Hoja1!N177,Hoja2!$A$4:$F$116,5)))</f>
        <v>0.997519406761504</v>
      </c>
      <c r="V177" s="8">
        <f>IF(Q177=0,0,(VLOOKUP(Hoja1!Q177+5,Hoja2!$A$4:$F$116,5)/VLOOKUP(Hoja1!Q177,Hoja2!$A$4:$F$116,5)))</f>
        <v>0</v>
      </c>
      <c r="W177" s="8">
        <f t="shared" si="34"/>
        <v>0.03307192769261692</v>
      </c>
      <c r="X177" s="15">
        <f t="shared" si="35"/>
        <v>0.03307192769261692</v>
      </c>
    </row>
    <row r="178" spans="1:24" ht="12.75">
      <c r="A178" s="4">
        <f t="shared" si="37"/>
        <v>176</v>
      </c>
      <c r="B178" s="3">
        <v>21350</v>
      </c>
      <c r="C178" s="10">
        <f t="shared" si="29"/>
        <v>54.55167693360712</v>
      </c>
      <c r="D178" s="1" t="s">
        <v>2</v>
      </c>
      <c r="E178" s="1" t="s">
        <v>0</v>
      </c>
      <c r="F178" s="3">
        <v>26773</v>
      </c>
      <c r="G178" s="3">
        <v>21318</v>
      </c>
      <c r="H178" s="10">
        <f t="shared" si="30"/>
        <v>54.639288158795345</v>
      </c>
      <c r="I178" s="3">
        <v>29293</v>
      </c>
      <c r="J178" s="10">
        <f t="shared" si="36"/>
        <v>32.80492813141684</v>
      </c>
      <c r="K178" s="10">
        <f t="shared" si="31"/>
        <v>0</v>
      </c>
      <c r="L178" s="2"/>
      <c r="M178" s="10">
        <f t="shared" si="26"/>
        <v>0</v>
      </c>
      <c r="N178" s="10">
        <f t="shared" si="32"/>
        <v>0</v>
      </c>
      <c r="O178" s="2"/>
      <c r="P178" s="10">
        <f t="shared" si="27"/>
        <v>0</v>
      </c>
      <c r="Q178" s="10">
        <f t="shared" si="33"/>
        <v>0</v>
      </c>
      <c r="R178">
        <f>IF(H178=0,0,(IF(D178="M",VLOOKUP(Hoja1!C178,Hoja2!$A$4:$F$116,6),VLOOKUP(Hoja1!C178,Hoja2!$A$4:$F$116,5))-IF(D178="M",VLOOKUP(Hoja1!C178+5,Hoja2!$A$4:$F$116,6),VLOOKUP(Hoja1!C178+5,Hoja2!$A$4:$F$116,5)))/IF(D178="M",VLOOKUP(Hoja1!C178,Hoja2!$A$4:$F$116,6),VLOOKUP(Hoja1!C178,Hoja2!$A$4:$F$116,5))*(IF(D178="M",VLOOKUP(H178+5,Hoja2!$A$4:$F$116,5),VLOOKUP(H178+5,Hoja2!$A$4:$F$116,6))/IF(D178="M",VLOOKUP(H178,Hoja2!$A$4:$F$116,5),VLOOKUP(H178,Hoja2!$A$4:$F$116,6))))</f>
        <v>0.03539246743309978</v>
      </c>
      <c r="S178">
        <f>IF(D178="M",VLOOKUP(Hoja1!C178+5,Hoja2!$A$4:$F$116,6),VLOOKUP(Hoja1!C178+5,Hoja2!$A$4:$F$116,5))/IF(D178="M",VLOOKUP(Hoja1!C178,Hoja2!$A$4:$F$116,6),VLOOKUP(Hoja1!C178,Hoja2!$A$4:$F$116,5))</f>
        <v>0.963899872555849</v>
      </c>
      <c r="T178" s="8">
        <f>IF(K178=0,0,(VLOOKUP(Hoja1!K178+5,Hoja2!$A$4:$F$116,5)/VLOOKUP(Hoja1!K178,Hoja2!$A$4:$F$116,5)))</f>
        <v>0</v>
      </c>
      <c r="U178" s="8">
        <f>IF(N178=0,0,(VLOOKUP(Hoja1!N178+5,Hoja2!$A$4:$F$116,5)/VLOOKUP(Hoja1!N178,Hoja2!$A$4:$F$116,5)))</f>
        <v>0</v>
      </c>
      <c r="V178" s="8">
        <f>IF(Q178=0,0,(VLOOKUP(Hoja1!Q178+5,Hoja2!$A$4:$F$116,5)/VLOOKUP(Hoja1!Q178,Hoja2!$A$4:$F$116,5)))</f>
        <v>0</v>
      </c>
      <c r="W178" s="8">
        <f t="shared" si="34"/>
        <v>0</v>
      </c>
      <c r="X178" s="15">
        <f t="shared" si="35"/>
        <v>0</v>
      </c>
    </row>
    <row r="179" spans="1:24" ht="12.75">
      <c r="A179" s="4">
        <f t="shared" si="37"/>
        <v>177</v>
      </c>
      <c r="B179" s="3">
        <v>18403</v>
      </c>
      <c r="C179" s="10">
        <f t="shared" si="29"/>
        <v>62.620123203285424</v>
      </c>
      <c r="D179" s="1" t="s">
        <v>2</v>
      </c>
      <c r="E179" s="1" t="s">
        <v>0</v>
      </c>
      <c r="F179" s="3">
        <v>26786</v>
      </c>
      <c r="G179" s="3">
        <v>18712</v>
      </c>
      <c r="H179" s="10">
        <f t="shared" si="30"/>
        <v>61.7741273100616</v>
      </c>
      <c r="I179" s="3">
        <v>27401</v>
      </c>
      <c r="J179" s="10">
        <f t="shared" si="36"/>
        <v>37.98494182067078</v>
      </c>
      <c r="K179" s="10">
        <f t="shared" si="31"/>
        <v>0</v>
      </c>
      <c r="L179" s="3">
        <v>28722</v>
      </c>
      <c r="M179" s="10">
        <f t="shared" si="26"/>
        <v>34.36824093086927</v>
      </c>
      <c r="N179" s="10">
        <f t="shared" si="32"/>
        <v>0</v>
      </c>
      <c r="O179" s="2"/>
      <c r="P179" s="10">
        <f t="shared" si="27"/>
        <v>0</v>
      </c>
      <c r="Q179" s="10">
        <f t="shared" si="33"/>
        <v>0</v>
      </c>
      <c r="R179">
        <f>IF(H179=0,0,(IF(D179="M",VLOOKUP(Hoja1!C179,Hoja2!$A$4:$F$116,6),VLOOKUP(Hoja1!C179,Hoja2!$A$4:$F$116,5))-IF(D179="M",VLOOKUP(Hoja1!C179+5,Hoja2!$A$4:$F$116,6),VLOOKUP(Hoja1!C179+5,Hoja2!$A$4:$F$116,5)))/IF(D179="M",VLOOKUP(Hoja1!C179,Hoja2!$A$4:$F$116,6),VLOOKUP(Hoja1!C179,Hoja2!$A$4:$F$116,5))*(IF(D179="M",VLOOKUP(H179+5,Hoja2!$A$4:$F$116,5),VLOOKUP(H179+5,Hoja2!$A$4:$F$116,6))/IF(D179="M",VLOOKUP(H179,Hoja2!$A$4:$F$116,5),VLOOKUP(H179,Hoja2!$A$4:$F$116,6))))</f>
        <v>0.05800486942680411</v>
      </c>
      <c r="S179">
        <f>IF(D179="M",VLOOKUP(Hoja1!C179+5,Hoja2!$A$4:$F$116,6),VLOOKUP(Hoja1!C179+5,Hoja2!$A$4:$F$116,5))/IF(D179="M",VLOOKUP(Hoja1!C179,Hoja2!$A$4:$F$116,6),VLOOKUP(Hoja1!C179,Hoja2!$A$4:$F$116,5))</f>
        <v>0.9403189445929797</v>
      </c>
      <c r="T179" s="8">
        <f>IF(K179=0,0,(VLOOKUP(Hoja1!K179+5,Hoja2!$A$4:$F$116,5)/VLOOKUP(Hoja1!K179,Hoja2!$A$4:$F$116,5)))</f>
        <v>0</v>
      </c>
      <c r="U179" s="8">
        <f>IF(N179=0,0,(VLOOKUP(Hoja1!N179+5,Hoja2!$A$4:$F$116,5)/VLOOKUP(Hoja1!N179,Hoja2!$A$4:$F$116,5)))</f>
        <v>0</v>
      </c>
      <c r="V179" s="8">
        <f>IF(Q179=0,0,(VLOOKUP(Hoja1!Q179+5,Hoja2!$A$4:$F$116,5)/VLOOKUP(Hoja1!Q179,Hoja2!$A$4:$F$116,5)))</f>
        <v>0</v>
      </c>
      <c r="W179" s="8">
        <f t="shared" si="34"/>
        <v>0</v>
      </c>
      <c r="X179" s="15">
        <f t="shared" si="35"/>
        <v>0</v>
      </c>
    </row>
    <row r="180" spans="1:24" ht="12.75">
      <c r="A180" s="4">
        <f aca="true" t="shared" si="38" ref="A180:A195">+A179+1</f>
        <v>178</v>
      </c>
      <c r="B180" s="3">
        <v>17013</v>
      </c>
      <c r="C180" s="10">
        <f t="shared" si="29"/>
        <v>66.42573579739904</v>
      </c>
      <c r="D180" s="1" t="s">
        <v>2</v>
      </c>
      <c r="E180" s="1" t="s">
        <v>0</v>
      </c>
      <c r="F180" s="3">
        <v>25903</v>
      </c>
      <c r="G180" s="3">
        <v>16939</v>
      </c>
      <c r="H180" s="10">
        <f t="shared" si="30"/>
        <v>66.62833675564681</v>
      </c>
      <c r="I180" s="3">
        <v>26897</v>
      </c>
      <c r="J180" s="10">
        <f t="shared" si="36"/>
        <v>39.36481861738535</v>
      </c>
      <c r="K180" s="10">
        <f t="shared" si="31"/>
        <v>0</v>
      </c>
      <c r="L180" s="3">
        <v>27211</v>
      </c>
      <c r="M180" s="10">
        <f t="shared" si="26"/>
        <v>38.50513347022587</v>
      </c>
      <c r="N180" s="10">
        <f t="shared" si="32"/>
        <v>0</v>
      </c>
      <c r="O180" s="3">
        <v>27857</v>
      </c>
      <c r="P180" s="10">
        <f t="shared" si="27"/>
        <v>36.73648186173853</v>
      </c>
      <c r="Q180" s="10">
        <f t="shared" si="33"/>
        <v>0</v>
      </c>
      <c r="R180">
        <f>IF(H180=0,0,(IF(D180="M",VLOOKUP(Hoja1!C180,Hoja2!$A$4:$F$116,6),VLOOKUP(Hoja1!C180,Hoja2!$A$4:$F$116,5))-IF(D180="M",VLOOKUP(Hoja1!C180+5,Hoja2!$A$4:$F$116,6),VLOOKUP(Hoja1!C180+5,Hoja2!$A$4:$F$116,5)))/IF(D180="M",VLOOKUP(Hoja1!C180,Hoja2!$A$4:$F$116,6),VLOOKUP(Hoja1!C180,Hoja2!$A$4:$F$116,5))*(IF(D180="M",VLOOKUP(H180+5,Hoja2!$A$4:$F$116,5),VLOOKUP(H180+5,Hoja2!$A$4:$F$116,6))/IF(D180="M",VLOOKUP(H180,Hoja2!$A$4:$F$116,5),VLOOKUP(H180,Hoja2!$A$4:$F$116,6))))</f>
        <v>0.08258403365856393</v>
      </c>
      <c r="S180">
        <f>IF(D180="M",VLOOKUP(Hoja1!C180+5,Hoja2!$A$4:$F$116,6),VLOOKUP(Hoja1!C180+5,Hoja2!$A$4:$F$116,5))/IF(D180="M",VLOOKUP(Hoja1!C180,Hoja2!$A$4:$F$116,6),VLOOKUP(Hoja1!C180,Hoja2!$A$4:$F$116,5))</f>
        <v>0.9135778935689687</v>
      </c>
      <c r="T180" s="8">
        <f>IF(K180=0,0,(VLOOKUP(Hoja1!K180+5,Hoja2!$A$4:$F$116,5)/VLOOKUP(Hoja1!K180,Hoja2!$A$4:$F$116,5)))</f>
        <v>0</v>
      </c>
      <c r="U180" s="8">
        <f>IF(N180=0,0,(VLOOKUP(Hoja1!N180+5,Hoja2!$A$4:$F$116,5)/VLOOKUP(Hoja1!N180,Hoja2!$A$4:$F$116,5)))</f>
        <v>0</v>
      </c>
      <c r="V180" s="8">
        <f>IF(Q180=0,0,(VLOOKUP(Hoja1!Q180+5,Hoja2!$A$4:$F$116,5)/VLOOKUP(Hoja1!Q180,Hoja2!$A$4:$F$116,5)))</f>
        <v>0</v>
      </c>
      <c r="W180" s="8">
        <f t="shared" si="34"/>
        <v>0</v>
      </c>
      <c r="X180" s="15">
        <f t="shared" si="35"/>
        <v>0</v>
      </c>
    </row>
    <row r="181" spans="1:24" ht="12.75">
      <c r="A181" s="4">
        <f t="shared" si="38"/>
        <v>179</v>
      </c>
      <c r="B181" s="3">
        <v>17132</v>
      </c>
      <c r="C181" s="10">
        <f t="shared" si="29"/>
        <v>66.09993155373031</v>
      </c>
      <c r="D181" s="1" t="s">
        <v>2</v>
      </c>
      <c r="E181" s="1" t="s">
        <v>0</v>
      </c>
      <c r="F181" s="3">
        <v>25958</v>
      </c>
      <c r="G181" s="3">
        <v>15520</v>
      </c>
      <c r="H181" s="10">
        <f t="shared" si="30"/>
        <v>70.51334702258727</v>
      </c>
      <c r="I181" s="3">
        <v>27940</v>
      </c>
      <c r="J181" s="10">
        <f t="shared" si="36"/>
        <v>36.50924024640657</v>
      </c>
      <c r="K181" s="10">
        <f t="shared" si="31"/>
        <v>0</v>
      </c>
      <c r="L181" s="3">
        <v>29458</v>
      </c>
      <c r="M181" s="10">
        <f t="shared" si="26"/>
        <v>32.35318275154004</v>
      </c>
      <c r="N181" s="10">
        <f t="shared" si="32"/>
        <v>0</v>
      </c>
      <c r="O181" s="2"/>
      <c r="P181" s="10">
        <f t="shared" si="27"/>
        <v>0</v>
      </c>
      <c r="Q181" s="10">
        <f t="shared" si="33"/>
        <v>0</v>
      </c>
      <c r="R181">
        <f>IF(H181=0,0,(IF(D181="M",VLOOKUP(Hoja1!C181,Hoja2!$A$4:$F$116,6),VLOOKUP(Hoja1!C181,Hoja2!$A$4:$F$116,5))-IF(D181="M",VLOOKUP(Hoja1!C181+5,Hoja2!$A$4:$F$116,6),VLOOKUP(Hoja1!C181+5,Hoja2!$A$4:$F$116,5)))/IF(D181="M",VLOOKUP(Hoja1!C181,Hoja2!$A$4:$F$116,6),VLOOKUP(Hoja1!C181,Hoja2!$A$4:$F$116,5))*(IF(D181="M",VLOOKUP(H181+5,Hoja2!$A$4:$F$116,5),VLOOKUP(H181+5,Hoja2!$A$4:$F$116,6))/IF(D181="M",VLOOKUP(H181,Hoja2!$A$4:$F$116,5),VLOOKUP(H181,Hoja2!$A$4:$F$116,6))))</f>
        <v>0.07992360586310296</v>
      </c>
      <c r="S181">
        <f>IF(D181="M",VLOOKUP(Hoja1!C181+5,Hoja2!$A$4:$F$116,6),VLOOKUP(Hoja1!C181+5,Hoja2!$A$4:$F$116,5))/IF(D181="M",VLOOKUP(Hoja1!C181,Hoja2!$A$4:$F$116,6),VLOOKUP(Hoja1!C181,Hoja2!$A$4:$F$116,5))</f>
        <v>0.9135778935689687</v>
      </c>
      <c r="T181" s="8">
        <f>IF(K181=0,0,(VLOOKUP(Hoja1!K181+5,Hoja2!$A$4:$F$116,5)/VLOOKUP(Hoja1!K181,Hoja2!$A$4:$F$116,5)))</f>
        <v>0</v>
      </c>
      <c r="U181" s="8">
        <f>IF(N181=0,0,(VLOOKUP(Hoja1!N181+5,Hoja2!$A$4:$F$116,5)/VLOOKUP(Hoja1!N181,Hoja2!$A$4:$F$116,5)))</f>
        <v>0</v>
      </c>
      <c r="V181" s="8">
        <f>IF(Q181=0,0,(VLOOKUP(Hoja1!Q181+5,Hoja2!$A$4:$F$116,5)/VLOOKUP(Hoja1!Q181,Hoja2!$A$4:$F$116,5)))</f>
        <v>0</v>
      </c>
      <c r="W181" s="8">
        <f t="shared" si="34"/>
        <v>0</v>
      </c>
      <c r="X181" s="15">
        <f t="shared" si="35"/>
        <v>0</v>
      </c>
    </row>
    <row r="182" spans="1:24" ht="12.75">
      <c r="A182" s="4">
        <f t="shared" si="38"/>
        <v>180</v>
      </c>
      <c r="B182" s="3">
        <v>17467</v>
      </c>
      <c r="C182" s="10">
        <f t="shared" si="29"/>
        <v>65.18275154004107</v>
      </c>
      <c r="D182" s="1" t="s">
        <v>2</v>
      </c>
      <c r="E182" s="1" t="s">
        <v>0</v>
      </c>
      <c r="F182" s="3">
        <v>25958</v>
      </c>
      <c r="G182" s="3">
        <v>18205</v>
      </c>
      <c r="H182" s="10">
        <f t="shared" si="30"/>
        <v>63.162217659137575</v>
      </c>
      <c r="I182" s="3">
        <v>26783</v>
      </c>
      <c r="J182" s="10">
        <f t="shared" si="36"/>
        <v>39.676933607118414</v>
      </c>
      <c r="K182" s="10">
        <f t="shared" si="31"/>
        <v>0</v>
      </c>
      <c r="L182" s="3">
        <v>28043</v>
      </c>
      <c r="M182" s="10">
        <f t="shared" si="26"/>
        <v>36.22724161533196</v>
      </c>
      <c r="N182" s="10">
        <f t="shared" si="32"/>
        <v>0</v>
      </c>
      <c r="O182" s="2"/>
      <c r="P182" s="10">
        <f t="shared" si="27"/>
        <v>0</v>
      </c>
      <c r="Q182" s="10">
        <f t="shared" si="33"/>
        <v>0</v>
      </c>
      <c r="R182">
        <f>IF(H182=0,0,(IF(D182="M",VLOOKUP(Hoja1!C182,Hoja2!$A$4:$F$116,6),VLOOKUP(Hoja1!C182,Hoja2!$A$4:$F$116,5))-IF(D182="M",VLOOKUP(Hoja1!C182+5,Hoja2!$A$4:$F$116,6),VLOOKUP(Hoja1!C182+5,Hoja2!$A$4:$F$116,5)))/IF(D182="M",VLOOKUP(Hoja1!C182,Hoja2!$A$4:$F$116,6),VLOOKUP(Hoja1!C182,Hoja2!$A$4:$F$116,5))*(IF(D182="M",VLOOKUP(H182+5,Hoja2!$A$4:$F$116,5),VLOOKUP(H182+5,Hoja2!$A$4:$F$116,6))/IF(D182="M",VLOOKUP(H182,Hoja2!$A$4:$F$116,5),VLOOKUP(H182,Hoja2!$A$4:$F$116,6))))</f>
        <v>0.0747736330441873</v>
      </c>
      <c r="S182">
        <f>IF(D182="M",VLOOKUP(Hoja1!C182+5,Hoja2!$A$4:$F$116,6),VLOOKUP(Hoja1!C182+5,Hoja2!$A$4:$F$116,5))/IF(D182="M",VLOOKUP(Hoja1!C182,Hoja2!$A$4:$F$116,6),VLOOKUP(Hoja1!C182,Hoja2!$A$4:$F$116,5))</f>
        <v>0.9226964764479839</v>
      </c>
      <c r="T182" s="8">
        <f>IF(K182=0,0,(VLOOKUP(Hoja1!K182+5,Hoja2!$A$4:$F$116,5)/VLOOKUP(Hoja1!K182,Hoja2!$A$4:$F$116,5)))</f>
        <v>0</v>
      </c>
      <c r="U182" s="8">
        <f>IF(N182=0,0,(VLOOKUP(Hoja1!N182+5,Hoja2!$A$4:$F$116,5)/VLOOKUP(Hoja1!N182,Hoja2!$A$4:$F$116,5)))</f>
        <v>0</v>
      </c>
      <c r="V182" s="8">
        <f>IF(Q182=0,0,(VLOOKUP(Hoja1!Q182+5,Hoja2!$A$4:$F$116,5)/VLOOKUP(Hoja1!Q182,Hoja2!$A$4:$F$116,5)))</f>
        <v>0</v>
      </c>
      <c r="W182" s="8">
        <f t="shared" si="34"/>
        <v>0</v>
      </c>
      <c r="X182" s="15">
        <f t="shared" si="35"/>
        <v>0</v>
      </c>
    </row>
    <row r="183" spans="1:24" ht="12.75">
      <c r="A183" s="4">
        <f t="shared" si="38"/>
        <v>181</v>
      </c>
      <c r="B183" s="3">
        <v>17983</v>
      </c>
      <c r="C183" s="10">
        <f t="shared" si="29"/>
        <v>63.7700205338809</v>
      </c>
      <c r="D183" s="1" t="s">
        <v>2</v>
      </c>
      <c r="E183" s="1" t="s">
        <v>0</v>
      </c>
      <c r="F183" s="3">
        <v>25958</v>
      </c>
      <c r="G183" s="3">
        <v>19132</v>
      </c>
      <c r="H183" s="10">
        <f t="shared" si="30"/>
        <v>60.62422997946612</v>
      </c>
      <c r="I183" s="3">
        <v>26233</v>
      </c>
      <c r="J183" s="10">
        <f t="shared" si="36"/>
        <v>41.18275154004107</v>
      </c>
      <c r="K183" s="10">
        <f t="shared" si="31"/>
        <v>0</v>
      </c>
      <c r="L183" s="3">
        <v>26774</v>
      </c>
      <c r="M183" s="10">
        <f t="shared" si="26"/>
        <v>39.7015742642026</v>
      </c>
      <c r="N183" s="10">
        <f t="shared" si="32"/>
        <v>0</v>
      </c>
      <c r="O183" s="3">
        <v>29275</v>
      </c>
      <c r="P183" s="10">
        <f t="shared" si="27"/>
        <v>32.85420944558521</v>
      </c>
      <c r="Q183" s="10">
        <f t="shared" si="33"/>
        <v>0</v>
      </c>
      <c r="R183">
        <f>IF(H183=0,0,(IF(D183="M",VLOOKUP(Hoja1!C183,Hoja2!$A$4:$F$116,6),VLOOKUP(Hoja1!C183,Hoja2!$A$4:$F$116,5))-IF(D183="M",VLOOKUP(Hoja1!C183+5,Hoja2!$A$4:$F$116,6),VLOOKUP(Hoja1!C183+5,Hoja2!$A$4:$F$116,5)))/IF(D183="M",VLOOKUP(Hoja1!C183,Hoja2!$A$4:$F$116,6),VLOOKUP(Hoja1!C183,Hoja2!$A$4:$F$116,5))*(IF(D183="M",VLOOKUP(H183+5,Hoja2!$A$4:$F$116,5),VLOOKUP(H183+5,Hoja2!$A$4:$F$116,6))/IF(D183="M",VLOOKUP(H183,Hoja2!$A$4:$F$116,5),VLOOKUP(H183,Hoja2!$A$4:$F$116,6))))</f>
        <v>0.06252086831670657</v>
      </c>
      <c r="S183">
        <f>IF(D183="M",VLOOKUP(Hoja1!C183+5,Hoja2!$A$4:$F$116,6),VLOOKUP(Hoja1!C183+5,Hoja2!$A$4:$F$116,5))/IF(D183="M",VLOOKUP(Hoja1!C183,Hoja2!$A$4:$F$116,6),VLOOKUP(Hoja1!C183,Hoja2!$A$4:$F$116,5))</f>
        <v>0.9357823297808483</v>
      </c>
      <c r="T183" s="8">
        <f>IF(K183=0,0,(VLOOKUP(Hoja1!K183+5,Hoja2!$A$4:$F$116,5)/VLOOKUP(Hoja1!K183,Hoja2!$A$4:$F$116,5)))</f>
        <v>0</v>
      </c>
      <c r="U183" s="8">
        <f>IF(N183=0,0,(VLOOKUP(Hoja1!N183+5,Hoja2!$A$4:$F$116,5)/VLOOKUP(Hoja1!N183,Hoja2!$A$4:$F$116,5)))</f>
        <v>0</v>
      </c>
      <c r="V183" s="8">
        <f>IF(Q183=0,0,(VLOOKUP(Hoja1!Q183+5,Hoja2!$A$4:$F$116,5)/VLOOKUP(Hoja1!Q183,Hoja2!$A$4:$F$116,5)))</f>
        <v>0</v>
      </c>
      <c r="W183" s="8">
        <f t="shared" si="34"/>
        <v>0</v>
      </c>
      <c r="X183" s="15">
        <f t="shared" si="35"/>
        <v>0</v>
      </c>
    </row>
    <row r="184" spans="1:24" ht="12.75">
      <c r="A184" s="4">
        <f t="shared" si="38"/>
        <v>182</v>
      </c>
      <c r="B184" s="3">
        <v>17501</v>
      </c>
      <c r="C184" s="10">
        <f t="shared" si="29"/>
        <v>65.08966461327857</v>
      </c>
      <c r="D184" s="1" t="s">
        <v>2</v>
      </c>
      <c r="E184" s="1" t="s">
        <v>0</v>
      </c>
      <c r="F184" s="3">
        <v>25958</v>
      </c>
      <c r="G184" s="3">
        <v>15245</v>
      </c>
      <c r="H184" s="10">
        <f t="shared" si="30"/>
        <v>71.2662559890486</v>
      </c>
      <c r="I184" s="3">
        <v>27417</v>
      </c>
      <c r="J184" s="10">
        <f t="shared" si="36"/>
        <v>37.94113620807666</v>
      </c>
      <c r="K184" s="10">
        <f t="shared" si="31"/>
        <v>0</v>
      </c>
      <c r="L184" s="3">
        <v>28567</v>
      </c>
      <c r="M184" s="10">
        <f t="shared" si="26"/>
        <v>34.79260780287474</v>
      </c>
      <c r="N184" s="10">
        <f t="shared" si="32"/>
        <v>0</v>
      </c>
      <c r="O184" s="2"/>
      <c r="P184" s="10">
        <f t="shared" si="27"/>
        <v>0</v>
      </c>
      <c r="Q184" s="10">
        <f t="shared" si="33"/>
        <v>0</v>
      </c>
      <c r="R184">
        <f>IF(H184=0,0,(IF(D184="M",VLOOKUP(Hoja1!C184,Hoja2!$A$4:$F$116,6),VLOOKUP(Hoja1!C184,Hoja2!$A$4:$F$116,5))-IF(D184="M",VLOOKUP(Hoja1!C184+5,Hoja2!$A$4:$F$116,6),VLOOKUP(Hoja1!C184+5,Hoja2!$A$4:$F$116,5)))/IF(D184="M",VLOOKUP(Hoja1!C184,Hoja2!$A$4:$F$116,6),VLOOKUP(Hoja1!C184,Hoja2!$A$4:$F$116,5))*(IF(D184="M",VLOOKUP(H184+5,Hoja2!$A$4:$F$116,5),VLOOKUP(H184+5,Hoja2!$A$4:$F$116,6))/IF(D184="M",VLOOKUP(H184,Hoja2!$A$4:$F$116,5),VLOOKUP(H184,Hoja2!$A$4:$F$116,6))))</f>
        <v>0.07036142871210549</v>
      </c>
      <c r="S184">
        <f>IF(D184="M",VLOOKUP(Hoja1!C184+5,Hoja2!$A$4:$F$116,6),VLOOKUP(Hoja1!C184+5,Hoja2!$A$4:$F$116,5))/IF(D184="M",VLOOKUP(Hoja1!C184,Hoja2!$A$4:$F$116,6),VLOOKUP(Hoja1!C184,Hoja2!$A$4:$F$116,5))</f>
        <v>0.9226964764479839</v>
      </c>
      <c r="T184" s="8">
        <f>IF(K184=0,0,(VLOOKUP(Hoja1!K184+5,Hoja2!$A$4:$F$116,5)/VLOOKUP(Hoja1!K184,Hoja2!$A$4:$F$116,5)))</f>
        <v>0</v>
      </c>
      <c r="U184" s="8">
        <f>IF(N184=0,0,(VLOOKUP(Hoja1!N184+5,Hoja2!$A$4:$F$116,5)/VLOOKUP(Hoja1!N184,Hoja2!$A$4:$F$116,5)))</f>
        <v>0</v>
      </c>
      <c r="V184" s="8">
        <f>IF(Q184=0,0,(VLOOKUP(Hoja1!Q184+5,Hoja2!$A$4:$F$116,5)/VLOOKUP(Hoja1!Q184,Hoja2!$A$4:$F$116,5)))</f>
        <v>0</v>
      </c>
      <c r="W184" s="8">
        <f t="shared" si="34"/>
        <v>0</v>
      </c>
      <c r="X184" s="15">
        <f t="shared" si="35"/>
        <v>0</v>
      </c>
    </row>
    <row r="185" spans="1:24" ht="12.75">
      <c r="A185" s="4">
        <f t="shared" si="38"/>
        <v>183</v>
      </c>
      <c r="B185" s="3">
        <v>20881</v>
      </c>
      <c r="C185" s="10">
        <f t="shared" si="29"/>
        <v>55.83572895277207</v>
      </c>
      <c r="D185" s="1" t="s">
        <v>2</v>
      </c>
      <c r="E185" s="1" t="s">
        <v>3</v>
      </c>
      <c r="F185" s="3">
        <v>25892</v>
      </c>
      <c r="G185" s="2"/>
      <c r="H185" s="10"/>
      <c r="I185" s="3">
        <v>28882</v>
      </c>
      <c r="J185" s="10">
        <f t="shared" si="36"/>
        <v>33.93018480492813</v>
      </c>
      <c r="K185" s="10">
        <f t="shared" si="31"/>
        <v>0</v>
      </c>
      <c r="L185" s="3">
        <v>33289</v>
      </c>
      <c r="M185" s="10">
        <f t="shared" si="26"/>
        <v>21.864476386036962</v>
      </c>
      <c r="N185" s="10">
        <f t="shared" si="32"/>
        <v>0</v>
      </c>
      <c r="O185" s="3">
        <v>34333</v>
      </c>
      <c r="P185" s="10">
        <f t="shared" si="27"/>
        <v>19.006160164271048</v>
      </c>
      <c r="Q185" s="10">
        <f t="shared" si="33"/>
        <v>19.006160164271048</v>
      </c>
      <c r="R185">
        <f>IF(H185=0,0,(IF(D185="M",VLOOKUP(Hoja1!C185,Hoja2!$A$4:$F$116,6),VLOOKUP(Hoja1!C185,Hoja2!$A$4:$F$116,5))-IF(D185="M",VLOOKUP(Hoja1!C185+5,Hoja2!$A$4:$F$116,6),VLOOKUP(Hoja1!C185+5,Hoja2!$A$4:$F$116,5)))/IF(D185="M",VLOOKUP(Hoja1!C185,Hoja2!$A$4:$F$116,6),VLOOKUP(Hoja1!C185,Hoja2!$A$4:$F$116,5))*(IF(D185="M",VLOOKUP(H185+5,Hoja2!$A$4:$F$116,5),VLOOKUP(H185+5,Hoja2!$A$4:$F$116,6))/IF(D185="M",VLOOKUP(H185,Hoja2!$A$4:$F$116,5),VLOOKUP(H185,Hoja2!$A$4:$F$116,6))))</f>
        <v>0</v>
      </c>
      <c r="S185">
        <f>IF(D185="M",VLOOKUP(Hoja1!C185+5,Hoja2!$A$4:$F$116,6),VLOOKUP(Hoja1!C185+5,Hoja2!$A$4:$F$116,5))/IF(D185="M",VLOOKUP(Hoja1!C185,Hoja2!$A$4:$F$116,6),VLOOKUP(Hoja1!C185,Hoja2!$A$4:$F$116,5))</f>
        <v>0.9608750354963065</v>
      </c>
      <c r="T185" s="8">
        <f>IF(K185=0,0,(VLOOKUP(Hoja1!K185+5,Hoja2!$A$4:$F$116,5)/VLOOKUP(Hoja1!K185,Hoja2!$A$4:$F$116,5)))</f>
        <v>0</v>
      </c>
      <c r="U185" s="8">
        <f>IF(N185=0,0,(VLOOKUP(Hoja1!N185+5,Hoja2!$A$4:$F$116,5)/VLOOKUP(Hoja1!N185,Hoja2!$A$4:$F$116,5)))</f>
        <v>0</v>
      </c>
      <c r="V185" s="8">
        <f>IF(Q185=0,0,(VLOOKUP(Hoja1!Q185+5,Hoja2!$A$4:$F$116,5)/VLOOKUP(Hoja1!Q185,Hoja2!$A$4:$F$116,5)))</f>
        <v>0.9961728706512909</v>
      </c>
      <c r="W185" s="8">
        <f t="shared" si="34"/>
        <v>0.03897522820377423</v>
      </c>
      <c r="X185" s="15">
        <f t="shared" si="35"/>
        <v>0.03897522820377423</v>
      </c>
    </row>
    <row r="186" spans="1:24" ht="12.75">
      <c r="A186" s="4">
        <f t="shared" si="38"/>
        <v>184</v>
      </c>
      <c r="B186" s="3">
        <v>20389</v>
      </c>
      <c r="C186" s="10">
        <f t="shared" si="29"/>
        <v>57.18275154004107</v>
      </c>
      <c r="D186" s="1" t="s">
        <v>2</v>
      </c>
      <c r="E186" s="1" t="s">
        <v>0</v>
      </c>
      <c r="F186" s="3">
        <v>26085</v>
      </c>
      <c r="G186" s="3">
        <v>21498</v>
      </c>
      <c r="H186" s="10">
        <f t="shared" si="30"/>
        <v>54.14647501711157</v>
      </c>
      <c r="I186" s="3">
        <v>30362</v>
      </c>
      <c r="J186" s="10">
        <f t="shared" si="36"/>
        <v>29.87816563997262</v>
      </c>
      <c r="K186" s="10">
        <f t="shared" si="31"/>
        <v>0</v>
      </c>
      <c r="L186" s="2"/>
      <c r="M186" s="10">
        <f t="shared" si="26"/>
        <v>0</v>
      </c>
      <c r="N186" s="10">
        <f t="shared" si="32"/>
        <v>0</v>
      </c>
      <c r="O186" s="2"/>
      <c r="P186" s="10">
        <f t="shared" si="27"/>
        <v>0</v>
      </c>
      <c r="Q186" s="10">
        <f t="shared" si="33"/>
        <v>0</v>
      </c>
      <c r="R186">
        <f>IF(H186=0,0,(IF(D186="M",VLOOKUP(Hoja1!C186,Hoja2!$A$4:$F$116,6),VLOOKUP(Hoja1!C186,Hoja2!$A$4:$F$116,5))-IF(D186="M",VLOOKUP(Hoja1!C186+5,Hoja2!$A$4:$F$116,6),VLOOKUP(Hoja1!C186+5,Hoja2!$A$4:$F$116,5)))/IF(D186="M",VLOOKUP(Hoja1!C186,Hoja2!$A$4:$F$116,6),VLOOKUP(Hoja1!C186,Hoja2!$A$4:$F$116,5))*(IF(D186="M",VLOOKUP(H186+5,Hoja2!$A$4:$F$116,5),VLOOKUP(H186+5,Hoja2!$A$4:$F$116,6))/IF(D186="M",VLOOKUP(H186,Hoja2!$A$4:$F$116,5),VLOOKUP(H186,Hoja2!$A$4:$F$116,6))))</f>
        <v>0.04419934697058095</v>
      </c>
      <c r="S186">
        <f>IF(D186="M",VLOOKUP(Hoja1!C186+5,Hoja2!$A$4:$F$116,6),VLOOKUP(Hoja1!C186+5,Hoja2!$A$4:$F$116,5))/IF(D186="M",VLOOKUP(Hoja1!C186,Hoja2!$A$4:$F$116,6),VLOOKUP(Hoja1!C186,Hoja2!$A$4:$F$116,5))</f>
        <v>0.9549169025414154</v>
      </c>
      <c r="T186" s="8">
        <f>IF(K186=0,0,(VLOOKUP(Hoja1!K186+5,Hoja2!$A$4:$F$116,5)/VLOOKUP(Hoja1!K186,Hoja2!$A$4:$F$116,5)))</f>
        <v>0</v>
      </c>
      <c r="U186" s="8">
        <f>IF(N186=0,0,(VLOOKUP(Hoja1!N186+5,Hoja2!$A$4:$F$116,5)/VLOOKUP(Hoja1!N186,Hoja2!$A$4:$F$116,5)))</f>
        <v>0</v>
      </c>
      <c r="V186" s="8">
        <f>IF(Q186=0,0,(VLOOKUP(Hoja1!Q186+5,Hoja2!$A$4:$F$116,5)/VLOOKUP(Hoja1!Q186,Hoja2!$A$4:$F$116,5)))</f>
        <v>0</v>
      </c>
      <c r="W186" s="8">
        <f t="shared" si="34"/>
        <v>0</v>
      </c>
      <c r="X186" s="15">
        <f t="shared" si="35"/>
        <v>0</v>
      </c>
    </row>
    <row r="187" spans="1:24" ht="12.75">
      <c r="A187" s="4">
        <f t="shared" si="38"/>
        <v>185</v>
      </c>
      <c r="B187" s="3">
        <v>20930</v>
      </c>
      <c r="C187" s="10">
        <f t="shared" si="29"/>
        <v>55.7015742642026</v>
      </c>
      <c r="D187" s="1" t="s">
        <v>2</v>
      </c>
      <c r="E187" s="1" t="s">
        <v>0</v>
      </c>
      <c r="F187" s="3">
        <v>26091</v>
      </c>
      <c r="G187" s="3">
        <v>21732</v>
      </c>
      <c r="H187" s="10">
        <f t="shared" si="30"/>
        <v>53.50581793292265</v>
      </c>
      <c r="I187" s="3">
        <v>29686</v>
      </c>
      <c r="J187" s="10">
        <f t="shared" si="36"/>
        <v>31.72895277207392</v>
      </c>
      <c r="K187" s="10">
        <f t="shared" si="31"/>
        <v>0</v>
      </c>
      <c r="L187" s="3">
        <v>30699</v>
      </c>
      <c r="M187" s="10">
        <f t="shared" si="26"/>
        <v>28.955509924709105</v>
      </c>
      <c r="N187" s="10">
        <f t="shared" si="32"/>
        <v>0</v>
      </c>
      <c r="O187" s="3">
        <v>31964</v>
      </c>
      <c r="P187" s="10">
        <f t="shared" si="27"/>
        <v>25.492128678986994</v>
      </c>
      <c r="Q187" s="10">
        <f t="shared" si="33"/>
        <v>0</v>
      </c>
      <c r="R187">
        <f>IF(H187=0,0,(IF(D187="M",VLOOKUP(Hoja1!C187,Hoja2!$A$4:$F$116,6),VLOOKUP(Hoja1!C187,Hoja2!$A$4:$F$116,5))-IF(D187="M",VLOOKUP(Hoja1!C187+5,Hoja2!$A$4:$F$116,6),VLOOKUP(Hoja1!C187+5,Hoja2!$A$4:$F$116,5)))/IF(D187="M",VLOOKUP(Hoja1!C187,Hoja2!$A$4:$F$116,6),VLOOKUP(Hoja1!C187,Hoja2!$A$4:$F$116,5))*(IF(D187="M",VLOOKUP(H187+5,Hoja2!$A$4:$F$116,5),VLOOKUP(H187+5,Hoja2!$A$4:$F$116,6))/IF(D187="M",VLOOKUP(H187,Hoja2!$A$4:$F$116,5),VLOOKUP(H187,Hoja2!$A$4:$F$116,6))))</f>
        <v>0.0384008903557504</v>
      </c>
      <c r="S187">
        <f>IF(D187="M",VLOOKUP(Hoja1!C187+5,Hoja2!$A$4:$F$116,6),VLOOKUP(Hoja1!C187+5,Hoja2!$A$4:$F$116,5))/IF(D187="M",VLOOKUP(Hoja1!C187,Hoja2!$A$4:$F$116,6),VLOOKUP(Hoja1!C187,Hoja2!$A$4:$F$116,5))</f>
        <v>0.9608750354963065</v>
      </c>
      <c r="T187" s="8">
        <f>IF(K187=0,0,(VLOOKUP(Hoja1!K187+5,Hoja2!$A$4:$F$116,5)/VLOOKUP(Hoja1!K187,Hoja2!$A$4:$F$116,5)))</f>
        <v>0</v>
      </c>
      <c r="U187" s="8">
        <f>IF(N187=0,0,(VLOOKUP(Hoja1!N187+5,Hoja2!$A$4:$F$116,5)/VLOOKUP(Hoja1!N187,Hoja2!$A$4:$F$116,5)))</f>
        <v>0</v>
      </c>
      <c r="V187" s="8">
        <f>IF(Q187=0,0,(VLOOKUP(Hoja1!Q187+5,Hoja2!$A$4:$F$116,5)/VLOOKUP(Hoja1!Q187,Hoja2!$A$4:$F$116,5)))</f>
        <v>0</v>
      </c>
      <c r="W187" s="8">
        <f t="shared" si="34"/>
        <v>0</v>
      </c>
      <c r="X187" s="15">
        <f t="shared" si="35"/>
        <v>0</v>
      </c>
    </row>
    <row r="188" spans="1:24" ht="12.75">
      <c r="A188" s="4">
        <f t="shared" si="38"/>
        <v>186</v>
      </c>
      <c r="B188" s="3">
        <v>19034</v>
      </c>
      <c r="C188" s="10">
        <f t="shared" si="29"/>
        <v>60.89253935660506</v>
      </c>
      <c r="D188" s="1" t="s">
        <v>2</v>
      </c>
      <c r="E188" s="1" t="s">
        <v>0</v>
      </c>
      <c r="F188" s="3">
        <v>26421</v>
      </c>
      <c r="G188" s="3">
        <v>20185</v>
      </c>
      <c r="H188" s="10">
        <f t="shared" si="30"/>
        <v>57.74127310061601</v>
      </c>
      <c r="I188" s="3">
        <v>26417</v>
      </c>
      <c r="J188" s="10">
        <f t="shared" si="36"/>
        <v>40.67898699520876</v>
      </c>
      <c r="K188" s="10">
        <f t="shared" si="31"/>
        <v>0</v>
      </c>
      <c r="L188" s="3">
        <v>28429</v>
      </c>
      <c r="M188" s="10">
        <f t="shared" si="26"/>
        <v>35.17043121149897</v>
      </c>
      <c r="N188" s="10">
        <f t="shared" si="32"/>
        <v>0</v>
      </c>
      <c r="O188" s="3">
        <v>29303</v>
      </c>
      <c r="P188" s="10">
        <f t="shared" si="27"/>
        <v>32.77754962354552</v>
      </c>
      <c r="Q188" s="10">
        <f t="shared" si="33"/>
        <v>0</v>
      </c>
      <c r="R188">
        <f>IF(H188=0,0,(IF(D188="M",VLOOKUP(Hoja1!C188,Hoja2!$A$4:$F$116,6),VLOOKUP(Hoja1!C188,Hoja2!$A$4:$F$116,5))-IF(D188="M",VLOOKUP(Hoja1!C188+5,Hoja2!$A$4:$F$116,6),VLOOKUP(Hoja1!C188+5,Hoja2!$A$4:$F$116,5)))/IF(D188="M",VLOOKUP(Hoja1!C188,Hoja2!$A$4:$F$116,6),VLOOKUP(Hoja1!C188,Hoja2!$A$4:$F$116,5))*(IF(D188="M",VLOOKUP(H188+5,Hoja2!$A$4:$F$116,5),VLOOKUP(H188+5,Hoja2!$A$4:$F$116,6))/IF(D188="M",VLOOKUP(H188,Hoja2!$A$4:$F$116,5),VLOOKUP(H188,Hoja2!$A$4:$F$116,6))))</f>
        <v>0.05214609885654729</v>
      </c>
      <c r="S188">
        <f>IF(D188="M",VLOOKUP(Hoja1!C188+5,Hoja2!$A$4:$F$116,6),VLOOKUP(Hoja1!C188+5,Hoja2!$A$4:$F$116,5))/IF(D188="M",VLOOKUP(Hoja1!C188,Hoja2!$A$4:$F$116,6),VLOOKUP(Hoja1!C188,Hoja2!$A$4:$F$116,5))</f>
        <v>0.9466382806546385</v>
      </c>
      <c r="T188" s="8">
        <f>IF(K188=0,0,(VLOOKUP(Hoja1!K188+5,Hoja2!$A$4:$F$116,5)/VLOOKUP(Hoja1!K188,Hoja2!$A$4:$F$116,5)))</f>
        <v>0</v>
      </c>
      <c r="U188" s="8">
        <f>IF(N188=0,0,(VLOOKUP(Hoja1!N188+5,Hoja2!$A$4:$F$116,5)/VLOOKUP(Hoja1!N188,Hoja2!$A$4:$F$116,5)))</f>
        <v>0</v>
      </c>
      <c r="V188" s="8">
        <f>IF(Q188=0,0,(VLOOKUP(Hoja1!Q188+5,Hoja2!$A$4:$F$116,5)/VLOOKUP(Hoja1!Q188,Hoja2!$A$4:$F$116,5)))</f>
        <v>0</v>
      </c>
      <c r="W188" s="8">
        <f t="shared" si="34"/>
        <v>0</v>
      </c>
      <c r="X188" s="15">
        <f t="shared" si="35"/>
        <v>0</v>
      </c>
    </row>
    <row r="189" spans="1:24" ht="12.75">
      <c r="A189" s="4">
        <f t="shared" si="38"/>
        <v>187</v>
      </c>
      <c r="B189" s="3">
        <v>17065</v>
      </c>
      <c r="C189" s="10">
        <f t="shared" si="29"/>
        <v>66.28336755646818</v>
      </c>
      <c r="D189" s="1" t="s">
        <v>1</v>
      </c>
      <c r="E189" s="1" t="s">
        <v>0</v>
      </c>
      <c r="F189" s="3">
        <v>26421</v>
      </c>
      <c r="G189" s="3">
        <v>16426</v>
      </c>
      <c r="H189" s="10">
        <f t="shared" si="30"/>
        <v>68.03285420944559</v>
      </c>
      <c r="I189" s="3">
        <v>27473</v>
      </c>
      <c r="J189" s="10">
        <f t="shared" si="36"/>
        <v>37.78781656399726</v>
      </c>
      <c r="K189" s="10">
        <f t="shared" si="31"/>
        <v>0</v>
      </c>
      <c r="L189" s="3">
        <v>28073</v>
      </c>
      <c r="M189" s="10">
        <f t="shared" si="26"/>
        <v>36.145106091718</v>
      </c>
      <c r="N189" s="10">
        <f t="shared" si="32"/>
        <v>0</v>
      </c>
      <c r="O189" s="2"/>
      <c r="P189" s="10">
        <f t="shared" si="27"/>
        <v>0</v>
      </c>
      <c r="Q189" s="10">
        <f t="shared" si="33"/>
        <v>0</v>
      </c>
      <c r="R189">
        <f>IF(H189=0,0,(IF(D189="M",VLOOKUP(Hoja1!C189,Hoja2!$A$4:$F$116,6),VLOOKUP(Hoja1!C189,Hoja2!$A$4:$F$116,5))-IF(D189="M",VLOOKUP(Hoja1!C189+5,Hoja2!$A$4:$F$116,6),VLOOKUP(Hoja1!C189+5,Hoja2!$A$4:$F$116,5)))/IF(D189="M",VLOOKUP(Hoja1!C189,Hoja2!$A$4:$F$116,6),VLOOKUP(Hoja1!C189,Hoja2!$A$4:$F$116,5))*(IF(D189="M",VLOOKUP(H189+5,Hoja2!$A$4:$F$116,5),VLOOKUP(H189+5,Hoja2!$A$4:$F$116,6))/IF(D189="M",VLOOKUP(H189,Hoja2!$A$4:$F$116,5),VLOOKUP(H189,Hoja2!$A$4:$F$116,6))))</f>
        <v>0.03953989937984832</v>
      </c>
      <c r="S189">
        <f>IF(D189="M",VLOOKUP(Hoja1!C189+5,Hoja2!$A$4:$F$116,6),VLOOKUP(Hoja1!C189+5,Hoja2!$A$4:$F$116,5))/IF(D189="M",VLOOKUP(Hoja1!C189,Hoja2!$A$4:$F$116,6),VLOOKUP(Hoja1!C189,Hoja2!$A$4:$F$116,5))</f>
        <v>0.9555892244361068</v>
      </c>
      <c r="T189" s="8">
        <f>IF(K189=0,0,(VLOOKUP(Hoja1!K189+5,Hoja2!$A$4:$F$116,5)/VLOOKUP(Hoja1!K189,Hoja2!$A$4:$F$116,5)))</f>
        <v>0</v>
      </c>
      <c r="U189" s="8">
        <f>IF(N189=0,0,(VLOOKUP(Hoja1!N189+5,Hoja2!$A$4:$F$116,5)/VLOOKUP(Hoja1!N189,Hoja2!$A$4:$F$116,5)))</f>
        <v>0</v>
      </c>
      <c r="V189" s="8">
        <f>IF(Q189=0,0,(VLOOKUP(Hoja1!Q189+5,Hoja2!$A$4:$F$116,5)/VLOOKUP(Hoja1!Q189,Hoja2!$A$4:$F$116,5)))</f>
        <v>0</v>
      </c>
      <c r="W189" s="8">
        <f t="shared" si="34"/>
        <v>0</v>
      </c>
      <c r="X189" s="15">
        <f t="shared" si="35"/>
        <v>0</v>
      </c>
    </row>
    <row r="190" spans="1:24" ht="12.75">
      <c r="A190" s="4">
        <f t="shared" si="38"/>
        <v>188</v>
      </c>
      <c r="B190" s="3">
        <v>17734</v>
      </c>
      <c r="C190" s="10">
        <f t="shared" si="29"/>
        <v>64.4517453798768</v>
      </c>
      <c r="D190" s="1" t="s">
        <v>2</v>
      </c>
      <c r="E190" s="1" t="s">
        <v>3</v>
      </c>
      <c r="F190" s="3">
        <v>26421</v>
      </c>
      <c r="G190" s="2"/>
      <c r="H190" s="10"/>
      <c r="I190" s="3">
        <v>27437</v>
      </c>
      <c r="J190" s="10">
        <f t="shared" si="36"/>
        <v>37.88637919233402</v>
      </c>
      <c r="K190" s="10">
        <f t="shared" si="31"/>
        <v>0</v>
      </c>
      <c r="L190" s="3">
        <v>28701</v>
      </c>
      <c r="M190" s="10">
        <f t="shared" si="26"/>
        <v>34.42573579739904</v>
      </c>
      <c r="N190" s="10">
        <f t="shared" si="32"/>
        <v>0</v>
      </c>
      <c r="O190" s="2"/>
      <c r="P190" s="10">
        <f t="shared" si="27"/>
        <v>0</v>
      </c>
      <c r="Q190" s="10">
        <f t="shared" si="33"/>
        <v>0</v>
      </c>
      <c r="R190">
        <f>IF(H190=0,0,(IF(D190="M",VLOOKUP(Hoja1!C190,Hoja2!$A$4:$F$116,6),VLOOKUP(Hoja1!C190,Hoja2!$A$4:$F$116,5))-IF(D190="M",VLOOKUP(Hoja1!C190+5,Hoja2!$A$4:$F$116,6),VLOOKUP(Hoja1!C190+5,Hoja2!$A$4:$F$116,5)))/IF(D190="M",VLOOKUP(Hoja1!C190,Hoja2!$A$4:$F$116,6),VLOOKUP(Hoja1!C190,Hoja2!$A$4:$F$116,5))*(IF(D190="M",VLOOKUP(H190+5,Hoja2!$A$4:$F$116,5),VLOOKUP(H190+5,Hoja2!$A$4:$F$116,6))/IF(D190="M",VLOOKUP(H190,Hoja2!$A$4:$F$116,5),VLOOKUP(H190,Hoja2!$A$4:$F$116,6))))</f>
        <v>0</v>
      </c>
      <c r="S190">
        <f>IF(D190="M",VLOOKUP(Hoja1!C190+5,Hoja2!$A$4:$F$116,6),VLOOKUP(Hoja1!C190+5,Hoja2!$A$4:$F$116,5))/IF(D190="M",VLOOKUP(Hoja1!C190,Hoja2!$A$4:$F$116,6),VLOOKUP(Hoja1!C190,Hoja2!$A$4:$F$116,5))</f>
        <v>0.929997522131161</v>
      </c>
      <c r="T190" s="8">
        <f>IF(K190=0,0,(VLOOKUP(Hoja1!K190+5,Hoja2!$A$4:$F$116,5)/VLOOKUP(Hoja1!K190,Hoja2!$A$4:$F$116,5)))</f>
        <v>0</v>
      </c>
      <c r="U190" s="8">
        <f>IF(N190=0,0,(VLOOKUP(Hoja1!N190+5,Hoja2!$A$4:$F$116,5)/VLOOKUP(Hoja1!N190,Hoja2!$A$4:$F$116,5)))</f>
        <v>0</v>
      </c>
      <c r="V190" s="8">
        <f>IF(Q190=0,0,(VLOOKUP(Hoja1!Q190+5,Hoja2!$A$4:$F$116,5)/VLOOKUP(Hoja1!Q190,Hoja2!$A$4:$F$116,5)))</f>
        <v>0</v>
      </c>
      <c r="W190" s="8">
        <f t="shared" si="34"/>
        <v>0</v>
      </c>
      <c r="X190" s="15">
        <f t="shared" si="35"/>
        <v>0</v>
      </c>
    </row>
    <row r="191" spans="1:24" ht="12.75">
      <c r="A191" s="4">
        <f t="shared" si="38"/>
        <v>189</v>
      </c>
      <c r="B191" s="3">
        <v>19441</v>
      </c>
      <c r="C191" s="10">
        <f t="shared" si="29"/>
        <v>59.7782340862423</v>
      </c>
      <c r="D191" s="1" t="s">
        <v>1</v>
      </c>
      <c r="E191" s="1" t="s">
        <v>0</v>
      </c>
      <c r="F191" s="3">
        <v>26421</v>
      </c>
      <c r="G191" s="3">
        <v>21731</v>
      </c>
      <c r="H191" s="10">
        <f t="shared" si="30"/>
        <v>53.50855578370979</v>
      </c>
      <c r="I191" s="3">
        <v>28280</v>
      </c>
      <c r="J191" s="10">
        <f t="shared" si="36"/>
        <v>35.578370978781656</v>
      </c>
      <c r="K191" s="10">
        <f t="shared" si="31"/>
        <v>0</v>
      </c>
      <c r="L191" s="3">
        <v>31262</v>
      </c>
      <c r="M191" s="10">
        <f t="shared" si="26"/>
        <v>27.41409993155373</v>
      </c>
      <c r="N191" s="10">
        <f t="shared" si="32"/>
        <v>0</v>
      </c>
      <c r="O191" s="3">
        <v>31974</v>
      </c>
      <c r="P191" s="10">
        <f t="shared" si="27"/>
        <v>25.464750171115675</v>
      </c>
      <c r="Q191" s="10">
        <f t="shared" si="33"/>
        <v>0</v>
      </c>
      <c r="R191">
        <f>IF(H191=0,0,(IF(D191="M",VLOOKUP(Hoja1!C191,Hoja2!$A$4:$F$116,6),VLOOKUP(Hoja1!C191,Hoja2!$A$4:$F$116,5))-IF(D191="M",VLOOKUP(Hoja1!C191+5,Hoja2!$A$4:$F$116,6),VLOOKUP(Hoja1!C191+5,Hoja2!$A$4:$F$116,5)))/IF(D191="M",VLOOKUP(Hoja1!C191,Hoja2!$A$4:$F$116,6),VLOOKUP(Hoja1!C191,Hoja2!$A$4:$F$116,5))*(IF(D191="M",VLOOKUP(H191+5,Hoja2!$A$4:$F$116,5),VLOOKUP(H191+5,Hoja2!$A$4:$F$116,6))/IF(D191="M",VLOOKUP(H191,Hoja2!$A$4:$F$116,5),VLOOKUP(H191,Hoja2!$A$4:$F$116,6))))</f>
        <v>0.024234147560704255</v>
      </c>
      <c r="S191">
        <f>IF(D191="M",VLOOKUP(Hoja1!C191+5,Hoja2!$A$4:$F$116,6),VLOOKUP(Hoja1!C191+5,Hoja2!$A$4:$F$116,5))/IF(D191="M",VLOOKUP(Hoja1!C191,Hoja2!$A$4:$F$116,6),VLOOKUP(Hoja1!C191,Hoja2!$A$4:$F$116,5))</f>
        <v>0.9749348377980489</v>
      </c>
      <c r="T191" s="8">
        <f>IF(K191=0,0,(VLOOKUP(Hoja1!K191+5,Hoja2!$A$4:$F$116,5)/VLOOKUP(Hoja1!K191,Hoja2!$A$4:$F$116,5)))</f>
        <v>0</v>
      </c>
      <c r="U191" s="8">
        <f>IF(N191=0,0,(VLOOKUP(Hoja1!N191+5,Hoja2!$A$4:$F$116,5)/VLOOKUP(Hoja1!N191,Hoja2!$A$4:$F$116,5)))</f>
        <v>0</v>
      </c>
      <c r="V191" s="8">
        <f>IF(Q191=0,0,(VLOOKUP(Hoja1!Q191+5,Hoja2!$A$4:$F$116,5)/VLOOKUP(Hoja1!Q191,Hoja2!$A$4:$F$116,5)))</f>
        <v>0</v>
      </c>
      <c r="W191" s="8">
        <f t="shared" si="34"/>
        <v>0</v>
      </c>
      <c r="X191" s="15">
        <f t="shared" si="35"/>
        <v>0</v>
      </c>
    </row>
    <row r="192" spans="1:24" ht="12.75">
      <c r="A192" s="4">
        <f t="shared" si="38"/>
        <v>190</v>
      </c>
      <c r="B192" s="3">
        <v>18011</v>
      </c>
      <c r="C192" s="10">
        <f t="shared" si="29"/>
        <v>63.6933607118412</v>
      </c>
      <c r="D192" s="1" t="s">
        <v>2</v>
      </c>
      <c r="E192" s="1" t="s">
        <v>4</v>
      </c>
      <c r="F192" s="3">
        <v>26421</v>
      </c>
      <c r="G192" s="2"/>
      <c r="H192" s="10"/>
      <c r="I192" s="2"/>
      <c r="J192" s="10">
        <f t="shared" si="36"/>
        <v>0</v>
      </c>
      <c r="K192" s="10">
        <f t="shared" si="31"/>
        <v>0</v>
      </c>
      <c r="L192" s="2"/>
      <c r="M192" s="10">
        <f t="shared" si="26"/>
        <v>0</v>
      </c>
      <c r="N192" s="10">
        <f t="shared" si="32"/>
        <v>0</v>
      </c>
      <c r="O192" s="2"/>
      <c r="P192" s="10">
        <f t="shared" si="27"/>
        <v>0</v>
      </c>
      <c r="Q192" s="10">
        <f t="shared" si="33"/>
        <v>0</v>
      </c>
      <c r="R192">
        <f>IF(H192=0,0,(IF(D192="M",VLOOKUP(Hoja1!C192,Hoja2!$A$4:$F$116,6),VLOOKUP(Hoja1!C192,Hoja2!$A$4:$F$116,5))-IF(D192="M",VLOOKUP(Hoja1!C192+5,Hoja2!$A$4:$F$116,6),VLOOKUP(Hoja1!C192+5,Hoja2!$A$4:$F$116,5)))/IF(D192="M",VLOOKUP(Hoja1!C192,Hoja2!$A$4:$F$116,6),VLOOKUP(Hoja1!C192,Hoja2!$A$4:$F$116,5))*(IF(D192="M",VLOOKUP(H192+5,Hoja2!$A$4:$F$116,5),VLOOKUP(H192+5,Hoja2!$A$4:$F$116,6))/IF(D192="M",VLOOKUP(H192,Hoja2!$A$4:$F$116,5),VLOOKUP(H192,Hoja2!$A$4:$F$116,6))))</f>
        <v>0</v>
      </c>
      <c r="S192">
        <f>IF(D192="M",VLOOKUP(Hoja1!C192+5,Hoja2!$A$4:$F$116,6),VLOOKUP(Hoja1!C192+5,Hoja2!$A$4:$F$116,5))/IF(D192="M",VLOOKUP(Hoja1!C192,Hoja2!$A$4:$F$116,6),VLOOKUP(Hoja1!C192,Hoja2!$A$4:$F$116,5))</f>
        <v>0.9357823297808483</v>
      </c>
      <c r="T192" s="8">
        <f>IF(K192=0,0,(VLOOKUP(Hoja1!K192+5,Hoja2!$A$4:$F$116,5)/VLOOKUP(Hoja1!K192,Hoja2!$A$4:$F$116,5)))</f>
        <v>0</v>
      </c>
      <c r="U192" s="8">
        <f>IF(N192=0,0,(VLOOKUP(Hoja1!N192+5,Hoja2!$A$4:$F$116,5)/VLOOKUP(Hoja1!N192,Hoja2!$A$4:$F$116,5)))</f>
        <v>0</v>
      </c>
      <c r="V192" s="8">
        <f>IF(Q192=0,0,(VLOOKUP(Hoja1!Q192+5,Hoja2!$A$4:$F$116,5)/VLOOKUP(Hoja1!Q192,Hoja2!$A$4:$F$116,5)))</f>
        <v>0</v>
      </c>
      <c r="W192" s="8">
        <f t="shared" si="34"/>
        <v>0</v>
      </c>
      <c r="X192" s="15">
        <f t="shared" si="35"/>
        <v>0</v>
      </c>
    </row>
    <row r="193" spans="1:24" ht="12.75">
      <c r="A193" s="4">
        <f t="shared" si="38"/>
        <v>191</v>
      </c>
      <c r="B193" s="3">
        <v>16720</v>
      </c>
      <c r="C193" s="10">
        <f t="shared" si="29"/>
        <v>67.22792607802874</v>
      </c>
      <c r="D193" s="1" t="s">
        <v>2</v>
      </c>
      <c r="E193" s="1" t="s">
        <v>0</v>
      </c>
      <c r="F193" s="3">
        <v>26421</v>
      </c>
      <c r="G193" s="3">
        <v>19928</v>
      </c>
      <c r="H193" s="10">
        <f t="shared" si="30"/>
        <v>58.444900752908964</v>
      </c>
      <c r="I193" s="3">
        <v>29025</v>
      </c>
      <c r="J193" s="10">
        <f t="shared" si="36"/>
        <v>33.53867214236824</v>
      </c>
      <c r="K193" s="10">
        <f t="shared" si="31"/>
        <v>0</v>
      </c>
      <c r="L193" s="3">
        <v>30487</v>
      </c>
      <c r="M193" s="10">
        <f t="shared" si="26"/>
        <v>29.53593429158111</v>
      </c>
      <c r="N193" s="10">
        <f t="shared" si="32"/>
        <v>0</v>
      </c>
      <c r="O193" s="2"/>
      <c r="P193" s="10">
        <f t="shared" si="27"/>
        <v>0</v>
      </c>
      <c r="Q193" s="10">
        <f t="shared" si="33"/>
        <v>0</v>
      </c>
      <c r="R193">
        <f>IF(H193=0,0,(IF(D193="M",VLOOKUP(Hoja1!C193,Hoja2!$A$4:$F$116,6),VLOOKUP(Hoja1!C193,Hoja2!$A$4:$F$116,5))-IF(D193="M",VLOOKUP(Hoja1!C193+5,Hoja2!$A$4:$F$116,6),VLOOKUP(Hoja1!C193+5,Hoja2!$A$4:$F$116,5)))/IF(D193="M",VLOOKUP(Hoja1!C193,Hoja2!$A$4:$F$116,6),VLOOKUP(Hoja1!C193,Hoja2!$A$4:$F$116,5))*(IF(D193="M",VLOOKUP(H193+5,Hoja2!$A$4:$F$116,5),VLOOKUP(H193+5,Hoja2!$A$4:$F$116,6))/IF(D193="M",VLOOKUP(H193,Hoja2!$A$4:$F$116,5),VLOOKUP(H193,Hoja2!$A$4:$F$116,6))))</f>
        <v>0.09480108170234534</v>
      </c>
      <c r="S193">
        <f>IF(D193="M",VLOOKUP(Hoja1!C193+5,Hoja2!$A$4:$F$116,6),VLOOKUP(Hoja1!C193+5,Hoja2!$A$4:$F$116,5))/IF(D193="M",VLOOKUP(Hoja1!C193,Hoja2!$A$4:$F$116,6),VLOOKUP(Hoja1!C193,Hoja2!$A$4:$F$116,5))</f>
        <v>0.9028793118494264</v>
      </c>
      <c r="T193" s="8">
        <f>IF(K193=0,0,(VLOOKUP(Hoja1!K193+5,Hoja2!$A$4:$F$116,5)/VLOOKUP(Hoja1!K193,Hoja2!$A$4:$F$116,5)))</f>
        <v>0</v>
      </c>
      <c r="U193" s="8">
        <f>IF(N193=0,0,(VLOOKUP(Hoja1!N193+5,Hoja2!$A$4:$F$116,5)/VLOOKUP(Hoja1!N193,Hoja2!$A$4:$F$116,5)))</f>
        <v>0</v>
      </c>
      <c r="V193" s="8">
        <f>IF(Q193=0,0,(VLOOKUP(Hoja1!Q193+5,Hoja2!$A$4:$F$116,5)/VLOOKUP(Hoja1!Q193,Hoja2!$A$4:$F$116,5)))</f>
        <v>0</v>
      </c>
      <c r="W193" s="8">
        <f t="shared" si="34"/>
        <v>0</v>
      </c>
      <c r="X193" s="15">
        <f t="shared" si="35"/>
        <v>0</v>
      </c>
    </row>
    <row r="194" spans="1:24" ht="12.75">
      <c r="A194" s="4">
        <f t="shared" si="38"/>
        <v>192</v>
      </c>
      <c r="B194" s="3">
        <v>18374</v>
      </c>
      <c r="C194" s="10">
        <f t="shared" si="29"/>
        <v>62.69952087611225</v>
      </c>
      <c r="D194" s="1" t="s">
        <v>2</v>
      </c>
      <c r="E194" s="1" t="s">
        <v>0</v>
      </c>
      <c r="F194" s="3">
        <v>26452</v>
      </c>
      <c r="G194" s="3">
        <v>20398</v>
      </c>
      <c r="H194" s="10">
        <f t="shared" si="30"/>
        <v>57.158110882956876</v>
      </c>
      <c r="I194" s="3">
        <v>28097</v>
      </c>
      <c r="J194" s="10">
        <f t="shared" si="36"/>
        <v>36.07939767282683</v>
      </c>
      <c r="K194" s="10">
        <f t="shared" si="31"/>
        <v>0</v>
      </c>
      <c r="L194" s="3">
        <v>29123</v>
      </c>
      <c r="M194" s="10">
        <f t="shared" si="26"/>
        <v>33.270362765229294</v>
      </c>
      <c r="N194" s="10">
        <f t="shared" si="32"/>
        <v>0</v>
      </c>
      <c r="O194" s="2"/>
      <c r="P194" s="10">
        <f t="shared" si="27"/>
        <v>0</v>
      </c>
      <c r="Q194" s="10">
        <f t="shared" si="33"/>
        <v>0</v>
      </c>
      <c r="R194">
        <f>IF(H194=0,0,(IF(D194="M",VLOOKUP(Hoja1!C194,Hoja2!$A$4:$F$116,6),VLOOKUP(Hoja1!C194,Hoja2!$A$4:$F$116,5))-IF(D194="M",VLOOKUP(Hoja1!C194+5,Hoja2!$A$4:$F$116,6),VLOOKUP(Hoja1!C194+5,Hoja2!$A$4:$F$116,5)))/IF(D194="M",VLOOKUP(Hoja1!C194,Hoja2!$A$4:$F$116,6),VLOOKUP(Hoja1!C194,Hoja2!$A$4:$F$116,5))*(IF(D194="M",VLOOKUP(H194+5,Hoja2!$A$4:$F$116,5),VLOOKUP(H194+5,Hoja2!$A$4:$F$116,6))/IF(D194="M",VLOOKUP(H194,Hoja2!$A$4:$F$116,5),VLOOKUP(H194,Hoja2!$A$4:$F$116,6))))</f>
        <v>0.05832147564390802</v>
      </c>
      <c r="S194">
        <f>IF(D194="M",VLOOKUP(Hoja1!C194+5,Hoja2!$A$4:$F$116,6),VLOOKUP(Hoja1!C194+5,Hoja2!$A$4:$F$116,5))/IF(D194="M",VLOOKUP(Hoja1!C194,Hoja2!$A$4:$F$116,6),VLOOKUP(Hoja1!C194,Hoja2!$A$4:$F$116,5))</f>
        <v>0.9403189445929797</v>
      </c>
      <c r="T194" s="8">
        <f>IF(K194=0,0,(VLOOKUP(Hoja1!K194+5,Hoja2!$A$4:$F$116,5)/VLOOKUP(Hoja1!K194,Hoja2!$A$4:$F$116,5)))</f>
        <v>0</v>
      </c>
      <c r="U194" s="8">
        <f>IF(N194=0,0,(VLOOKUP(Hoja1!N194+5,Hoja2!$A$4:$F$116,5)/VLOOKUP(Hoja1!N194,Hoja2!$A$4:$F$116,5)))</f>
        <v>0</v>
      </c>
      <c r="V194" s="8">
        <f>IF(Q194=0,0,(VLOOKUP(Hoja1!Q194+5,Hoja2!$A$4:$F$116,5)/VLOOKUP(Hoja1!Q194,Hoja2!$A$4:$F$116,5)))</f>
        <v>0</v>
      </c>
      <c r="W194" s="8">
        <f t="shared" si="34"/>
        <v>0</v>
      </c>
      <c r="X194" s="15">
        <f t="shared" si="35"/>
        <v>0</v>
      </c>
    </row>
    <row r="195" spans="1:24" ht="12.75">
      <c r="A195" s="4">
        <f t="shared" si="38"/>
        <v>193</v>
      </c>
      <c r="B195" s="3">
        <v>28114</v>
      </c>
      <c r="C195" s="10">
        <f t="shared" si="29"/>
        <v>36.03285420944559</v>
      </c>
      <c r="D195" s="1" t="s">
        <v>1</v>
      </c>
      <c r="E195" s="1" t="s">
        <v>4</v>
      </c>
      <c r="F195" s="3">
        <v>36586</v>
      </c>
      <c r="G195" s="2"/>
      <c r="H195" s="10"/>
      <c r="I195" s="2"/>
      <c r="J195" s="10">
        <f t="shared" si="36"/>
        <v>0</v>
      </c>
      <c r="K195" s="10">
        <f t="shared" si="31"/>
        <v>0</v>
      </c>
      <c r="L195" s="2"/>
      <c r="M195" s="10">
        <f>IF(L195=0,0,(($J$1-L195)/365.25))</f>
        <v>0</v>
      </c>
      <c r="N195" s="10">
        <f t="shared" si="32"/>
        <v>0</v>
      </c>
      <c r="O195" s="2"/>
      <c r="P195" s="10">
        <f>IF(O195=0,0,(($J$1-O195)/365.25))</f>
        <v>0</v>
      </c>
      <c r="Q195" s="10">
        <f t="shared" si="33"/>
        <v>0</v>
      </c>
      <c r="R195">
        <f>IF(H195=0,0,(IF(D195="M",VLOOKUP(Hoja1!C195,Hoja2!$A$4:$F$116,6),VLOOKUP(Hoja1!C195,Hoja2!$A$4:$F$116,5))-IF(D195="M",VLOOKUP(Hoja1!C195+5,Hoja2!$A$4:$F$116,6),VLOOKUP(Hoja1!C195+5,Hoja2!$A$4:$F$116,5)))/IF(D195="M",VLOOKUP(Hoja1!C195,Hoja2!$A$4:$F$116,6),VLOOKUP(Hoja1!C195,Hoja2!$A$4:$F$116,5))*(IF(D195="M",VLOOKUP(H195+5,Hoja2!$A$4:$F$116,5),VLOOKUP(H195+5,Hoja2!$A$4:$F$116,6))/IF(D195="M",VLOOKUP(H195,Hoja2!$A$4:$F$116,5),VLOOKUP(H195,Hoja2!$A$4:$F$116,6))))</f>
        <v>0</v>
      </c>
      <c r="S195">
        <f>IF(D195="M",VLOOKUP(Hoja1!C195+5,Hoja2!$A$4:$F$116,6),VLOOKUP(Hoja1!C195+5,Hoja2!$A$4:$F$116,5))/IF(D195="M",VLOOKUP(Hoja1!C195,Hoja2!$A$4:$F$116,6),VLOOKUP(Hoja1!C195,Hoja2!$A$4:$F$116,5))</f>
        <v>0.9962505801880845</v>
      </c>
      <c r="T195" s="8">
        <f>IF(K195=0,0,(VLOOKUP(Hoja1!K195+5,Hoja2!$A$4:$F$116,5)/VLOOKUP(Hoja1!K195,Hoja2!$A$4:$F$116,5)))</f>
        <v>0</v>
      </c>
      <c r="U195" s="8">
        <f>IF(N195=0,0,(VLOOKUP(Hoja1!N195+5,Hoja2!$A$4:$F$116,5)/VLOOKUP(Hoja1!N195,Hoja2!$A$4:$F$116,5)))</f>
        <v>0</v>
      </c>
      <c r="V195" s="8">
        <f>IF(Q195=0,0,(VLOOKUP(Hoja1!Q195+5,Hoja2!$A$4:$F$116,5)/VLOOKUP(Hoja1!Q195,Hoja2!$A$4:$F$116,5)))</f>
        <v>0</v>
      </c>
      <c r="W195" s="8">
        <f t="shared" si="34"/>
        <v>0</v>
      </c>
      <c r="X195" s="15">
        <f t="shared" si="35"/>
        <v>0</v>
      </c>
    </row>
    <row r="196" spans="1:16" ht="12.75">
      <c r="A196" s="4"/>
      <c r="B196" s="3"/>
      <c r="C196" s="3"/>
      <c r="D196" s="1"/>
      <c r="E196" s="1"/>
      <c r="F196" s="3"/>
      <c r="G196" s="2"/>
      <c r="H196" s="2"/>
      <c r="I196" s="2"/>
      <c r="J196" s="2"/>
      <c r="K196" s="2"/>
      <c r="L196" s="2"/>
      <c r="M196" s="2"/>
      <c r="N196" s="2"/>
      <c r="O196" s="2"/>
      <c r="P196" s="13"/>
    </row>
    <row r="197" spans="1:24" ht="12.75">
      <c r="A197" s="4"/>
      <c r="B197" s="3"/>
      <c r="C197" s="3"/>
      <c r="D197" s="1"/>
      <c r="E197" s="1"/>
      <c r="F197" s="3"/>
      <c r="G197" s="3"/>
      <c r="H197" s="3"/>
      <c r="I197" s="3"/>
      <c r="J197" s="3"/>
      <c r="K197" s="3"/>
      <c r="L197" s="3"/>
      <c r="M197" s="3"/>
      <c r="N197" s="3"/>
      <c r="O197" s="2"/>
      <c r="P197" s="13"/>
      <c r="Q197" s="18" t="s">
        <v>37</v>
      </c>
      <c r="R197" s="16">
        <f>SUM(R3:R195)</f>
        <v>2.5539499511350408</v>
      </c>
      <c r="S197" s="17"/>
      <c r="T197" s="17"/>
      <c r="U197" s="17"/>
      <c r="V197" s="17"/>
      <c r="W197" s="16">
        <f>SUM(W3:W195)</f>
        <v>1.234120350918809</v>
      </c>
      <c r="X197" s="16">
        <f>SUM(X3:X195)</f>
        <v>0.8375731395518728</v>
      </c>
    </row>
    <row r="198" spans="1:16" ht="12.75">
      <c r="A198" s="4"/>
      <c r="B198" s="3"/>
      <c r="C198" s="3"/>
      <c r="D198" s="1"/>
      <c r="E198" s="1"/>
      <c r="F198" s="3"/>
      <c r="G198" s="2"/>
      <c r="H198" s="2"/>
      <c r="I198" s="3"/>
      <c r="J198" s="3"/>
      <c r="K198" s="3"/>
      <c r="L198" s="3"/>
      <c r="M198" s="3"/>
      <c r="N198" s="3"/>
      <c r="O198" s="2"/>
      <c r="P198" s="13"/>
    </row>
    <row r="199" spans="1:16" ht="12.75">
      <c r="A199" s="4"/>
      <c r="B199" s="3"/>
      <c r="C199" s="3"/>
      <c r="D199" s="1"/>
      <c r="E199" s="1"/>
      <c r="F199" s="3"/>
      <c r="G199" s="3"/>
      <c r="H199" s="3"/>
      <c r="I199" s="2"/>
      <c r="J199" s="2"/>
      <c r="K199" s="2"/>
      <c r="L199" s="2"/>
      <c r="M199" s="2"/>
      <c r="N199" s="2"/>
      <c r="O199" s="2"/>
      <c r="P199" s="13"/>
    </row>
    <row r="200" spans="1:16" ht="12.75">
      <c r="A200" s="4"/>
      <c r="B200" s="3"/>
      <c r="C200" s="3"/>
      <c r="D200" s="1"/>
      <c r="E200" s="1"/>
      <c r="F200" s="3"/>
      <c r="G200" s="3"/>
      <c r="H200" s="3"/>
      <c r="I200" s="3"/>
      <c r="J200" s="3"/>
      <c r="K200" s="3"/>
      <c r="L200" s="2"/>
      <c r="M200" s="2"/>
      <c r="N200" s="2"/>
      <c r="O200" s="2"/>
      <c r="P200" s="13"/>
    </row>
    <row r="201" spans="1:16" ht="12.75">
      <c r="A201" s="4"/>
      <c r="B201" s="3"/>
      <c r="C201" s="3"/>
      <c r="D201" s="1"/>
      <c r="E201" s="1"/>
      <c r="F201" s="3"/>
      <c r="G201" s="3"/>
      <c r="H201" s="3"/>
      <c r="I201" s="3"/>
      <c r="J201" s="3"/>
      <c r="K201" s="3"/>
      <c r="L201" s="3"/>
      <c r="M201" s="3"/>
      <c r="N201" s="3"/>
      <c r="O201" s="2"/>
      <c r="P201" s="13"/>
    </row>
    <row r="202" spans="1:16" ht="12.75">
      <c r="A202" s="4"/>
      <c r="B202" s="3"/>
      <c r="C202" s="3"/>
      <c r="D202" s="1"/>
      <c r="E202" s="1"/>
      <c r="F202" s="3"/>
      <c r="G202" s="3"/>
      <c r="H202" s="3"/>
      <c r="I202" s="3"/>
      <c r="J202" s="3"/>
      <c r="K202" s="3"/>
      <c r="L202" s="2"/>
      <c r="M202" s="2"/>
      <c r="N202" s="2"/>
      <c r="O202" s="2"/>
      <c r="P202" s="13"/>
    </row>
    <row r="203" spans="1:16" ht="12.75">
      <c r="A203" s="4"/>
      <c r="B203" s="3"/>
      <c r="C203" s="3"/>
      <c r="D203" s="1"/>
      <c r="E203" s="1"/>
      <c r="F203" s="3"/>
      <c r="G203" s="2"/>
      <c r="H203" s="2"/>
      <c r="I203" s="2"/>
      <c r="J203" s="2"/>
      <c r="K203" s="2"/>
      <c r="L203" s="2"/>
      <c r="M203" s="2"/>
      <c r="N203" s="2"/>
      <c r="O203" s="2"/>
      <c r="P203" s="13"/>
    </row>
    <row r="204" spans="1:16" ht="12.75">
      <c r="A204" s="4"/>
      <c r="B204" s="3"/>
      <c r="C204" s="3"/>
      <c r="D204" s="1"/>
      <c r="E204" s="1"/>
      <c r="F204" s="3"/>
      <c r="G204" s="2"/>
      <c r="H204" s="2"/>
      <c r="I204" s="3"/>
      <c r="J204" s="3"/>
      <c r="K204" s="3"/>
      <c r="L204" s="2"/>
      <c r="M204" s="2"/>
      <c r="N204" s="2"/>
      <c r="O204" s="2"/>
      <c r="P204" s="13"/>
    </row>
    <row r="205" spans="1:16" ht="12.75">
      <c r="A205" s="4"/>
      <c r="B205" s="3"/>
      <c r="C205" s="3"/>
      <c r="D205" s="1"/>
      <c r="E205" s="1"/>
      <c r="F205" s="3"/>
      <c r="G205" s="2"/>
      <c r="H205" s="2"/>
      <c r="I205" s="3"/>
      <c r="J205" s="3"/>
      <c r="K205" s="3"/>
      <c r="L205" s="2"/>
      <c r="M205" s="2"/>
      <c r="N205" s="2"/>
      <c r="O205" s="2"/>
      <c r="P205" s="13"/>
    </row>
    <row r="206" spans="1:16" ht="12.75">
      <c r="A206" s="4"/>
      <c r="B206" s="3"/>
      <c r="C206" s="3"/>
      <c r="D206" s="1"/>
      <c r="E206" s="1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14"/>
    </row>
    <row r="207" spans="1:16" ht="12.75">
      <c r="A207" s="4"/>
      <c r="B207" s="3"/>
      <c r="C207" s="3"/>
      <c r="D207" s="1"/>
      <c r="E207" s="1"/>
      <c r="F207" s="3"/>
      <c r="G207" s="2"/>
      <c r="H207" s="2"/>
      <c r="I207" s="3"/>
      <c r="J207" s="3"/>
      <c r="K207" s="3"/>
      <c r="L207" s="2"/>
      <c r="M207" s="2"/>
      <c r="N207" s="2"/>
      <c r="O207" s="2"/>
      <c r="P207" s="13"/>
    </row>
    <row r="208" spans="1:16" ht="12.75">
      <c r="A208" s="4"/>
      <c r="B208" s="3"/>
      <c r="C208" s="3"/>
      <c r="D208" s="1"/>
      <c r="E208" s="1"/>
      <c r="F208" s="3"/>
      <c r="G208" s="2"/>
      <c r="H208" s="2"/>
      <c r="I208" s="2"/>
      <c r="J208" s="2"/>
      <c r="K208" s="2"/>
      <c r="L208" s="2"/>
      <c r="M208" s="2"/>
      <c r="N208" s="2"/>
      <c r="O208" s="2"/>
      <c r="P208" s="13"/>
    </row>
    <row r="209" spans="1:16" ht="12.75">
      <c r="A209" s="4"/>
      <c r="B209" s="3"/>
      <c r="C209" s="3"/>
      <c r="D209" s="1"/>
      <c r="E209" s="1"/>
      <c r="F209" s="3"/>
      <c r="G209" s="2"/>
      <c r="H209" s="2"/>
      <c r="I209" s="3"/>
      <c r="J209" s="3"/>
      <c r="K209" s="3"/>
      <c r="L209" s="3"/>
      <c r="M209" s="3"/>
      <c r="N209" s="3"/>
      <c r="O209" s="3"/>
      <c r="P209" s="14"/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24"/>
  <sheetViews>
    <sheetView zoomScalePageLayoutView="0" workbookViewId="0" topLeftCell="A28">
      <selection activeCell="G47" sqref="G47"/>
    </sheetView>
  </sheetViews>
  <sheetFormatPr defaultColWidth="11.421875" defaultRowHeight="12.75"/>
  <sheetData>
    <row r="1" ht="12.75">
      <c r="A1" t="s">
        <v>9</v>
      </c>
    </row>
    <row r="3" spans="1:6" ht="12.75">
      <c r="A3" t="s">
        <v>6</v>
      </c>
      <c r="B3" s="8" t="s">
        <v>7</v>
      </c>
      <c r="C3" s="8" t="s">
        <v>8</v>
      </c>
      <c r="E3" s="11" t="s">
        <v>10</v>
      </c>
      <c r="F3" s="11" t="s">
        <v>11</v>
      </c>
    </row>
    <row r="4" spans="1:6" ht="12.75">
      <c r="A4">
        <v>0</v>
      </c>
      <c r="B4" s="8">
        <v>0.005807</v>
      </c>
      <c r="C4" s="8">
        <v>0.004744</v>
      </c>
      <c r="E4">
        <v>1000000</v>
      </c>
      <c r="F4">
        <f>1000000</f>
        <v>1000000</v>
      </c>
    </row>
    <row r="5" spans="1:6" ht="12.75">
      <c r="A5">
        <v>1</v>
      </c>
      <c r="B5" s="8">
        <v>0.000418</v>
      </c>
      <c r="C5" s="8">
        <v>0.000376</v>
      </c>
      <c r="E5">
        <f>E4*(1-B4)</f>
        <v>994193</v>
      </c>
      <c r="F5">
        <f>F4*(1-C4)</f>
        <v>995256</v>
      </c>
    </row>
    <row r="6" spans="1:6" ht="12.75">
      <c r="A6">
        <v>2</v>
      </c>
      <c r="B6" s="8">
        <v>0.000349</v>
      </c>
      <c r="C6" s="8">
        <v>0.000307</v>
      </c>
      <c r="E6" s="12">
        <f aca="true" t="shared" si="0" ref="E6:E69">E5*(1-B5)</f>
        <v>993777.427326</v>
      </c>
      <c r="F6" s="12">
        <f aca="true" t="shared" si="1" ref="F6:F69">F5*(1-C5)</f>
        <v>994881.783744</v>
      </c>
    </row>
    <row r="7" spans="1:6" ht="12.75">
      <c r="A7">
        <v>3</v>
      </c>
      <c r="B7" s="8">
        <v>0.000287</v>
      </c>
      <c r="C7" s="8">
        <v>0.000245</v>
      </c>
      <c r="E7" s="12">
        <f t="shared" si="0"/>
        <v>993430.5990038632</v>
      </c>
      <c r="F7" s="12">
        <f t="shared" si="1"/>
        <v>994576.3550363907</v>
      </c>
    </row>
    <row r="8" spans="1:6" ht="12.75">
      <c r="A8">
        <v>4</v>
      </c>
      <c r="B8" s="8">
        <v>0.000236</v>
      </c>
      <c r="C8" s="8">
        <v>0.000195</v>
      </c>
      <c r="E8" s="12">
        <f t="shared" si="0"/>
        <v>993145.484421949</v>
      </c>
      <c r="F8" s="12">
        <f t="shared" si="1"/>
        <v>994332.6838294067</v>
      </c>
    </row>
    <row r="9" spans="1:6" ht="12.75">
      <c r="A9">
        <v>5</v>
      </c>
      <c r="B9" s="8">
        <v>0.0002</v>
      </c>
      <c r="C9" s="8">
        <v>0.000157</v>
      </c>
      <c r="E9" s="12">
        <f t="shared" si="0"/>
        <v>992911.1020876254</v>
      </c>
      <c r="F9" s="12">
        <f t="shared" si="1"/>
        <v>994138.7889560601</v>
      </c>
    </row>
    <row r="10" spans="1:6" ht="12.75">
      <c r="A10">
        <v>6</v>
      </c>
      <c r="B10" s="8">
        <v>0.000177</v>
      </c>
      <c r="C10" s="8">
        <v>0.000132</v>
      </c>
      <c r="E10" s="12">
        <f t="shared" si="0"/>
        <v>992712.519867208</v>
      </c>
      <c r="F10" s="12">
        <f t="shared" si="1"/>
        <v>993982.709166194</v>
      </c>
    </row>
    <row r="11" spans="1:6" ht="12.75">
      <c r="A11">
        <v>7</v>
      </c>
      <c r="B11" s="8">
        <v>0.000165</v>
      </c>
      <c r="C11" s="8">
        <v>0.000118</v>
      </c>
      <c r="E11" s="12">
        <f t="shared" si="0"/>
        <v>992536.8097511915</v>
      </c>
      <c r="F11" s="12">
        <f t="shared" si="1"/>
        <v>993851.503448584</v>
      </c>
    </row>
    <row r="12" spans="1:6" ht="12.75">
      <c r="A12">
        <v>8</v>
      </c>
      <c r="B12" s="8">
        <v>0.000159</v>
      </c>
      <c r="C12" s="8">
        <v>0.000113</v>
      </c>
      <c r="E12" s="12">
        <f t="shared" si="0"/>
        <v>992373.0411775826</v>
      </c>
      <c r="F12" s="12">
        <f t="shared" si="1"/>
        <v>993734.2289711771</v>
      </c>
    </row>
    <row r="13" spans="1:8" ht="12.75">
      <c r="A13">
        <v>9</v>
      </c>
      <c r="B13" s="8">
        <v>0.000159</v>
      </c>
      <c r="C13" s="8">
        <v>0.000115</v>
      </c>
      <c r="E13" s="12">
        <f t="shared" si="0"/>
        <v>992215.2538640354</v>
      </c>
      <c r="F13" s="12">
        <f t="shared" si="1"/>
        <v>993621.9370033033</v>
      </c>
      <c r="G13">
        <f>1-(F47/F42)</f>
        <v>0.004916388619112255</v>
      </c>
      <c r="H13">
        <f>G13*G14</f>
        <v>0.004868497668104386</v>
      </c>
    </row>
    <row r="14" spans="1:7" ht="12.75">
      <c r="A14">
        <v>10</v>
      </c>
      <c r="B14" s="8">
        <v>0.000169</v>
      </c>
      <c r="C14" s="8">
        <v>0.000123</v>
      </c>
      <c r="E14" s="12">
        <f t="shared" si="0"/>
        <v>992057.4916386709</v>
      </c>
      <c r="F14" s="12">
        <f t="shared" si="1"/>
        <v>993507.6704805479</v>
      </c>
      <c r="G14">
        <f>E50/E45</f>
        <v>0.9902589167134399</v>
      </c>
    </row>
    <row r="15" spans="1:6" ht="12.75">
      <c r="A15">
        <v>11</v>
      </c>
      <c r="B15" s="8">
        <v>0.000191</v>
      </c>
      <c r="C15" s="8">
        <v>0.000134</v>
      </c>
      <c r="E15" s="12">
        <f t="shared" si="0"/>
        <v>991889.833922584</v>
      </c>
      <c r="F15" s="12">
        <f t="shared" si="1"/>
        <v>993385.4690370789</v>
      </c>
    </row>
    <row r="16" spans="1:6" ht="12.75">
      <c r="A16">
        <v>12</v>
      </c>
      <c r="B16" s="8">
        <v>0.000232</v>
      </c>
      <c r="C16" s="8">
        <v>0.000149</v>
      </c>
      <c r="E16" s="12">
        <f t="shared" si="0"/>
        <v>991700.3829643046</v>
      </c>
      <c r="F16" s="12">
        <f t="shared" si="1"/>
        <v>993252.3553842279</v>
      </c>
    </row>
    <row r="17" spans="1:6" ht="12.75">
      <c r="A17">
        <v>13</v>
      </c>
      <c r="B17" s="8">
        <v>0.000294</v>
      </c>
      <c r="C17" s="8">
        <v>0.000169</v>
      </c>
      <c r="E17" s="12">
        <f t="shared" si="0"/>
        <v>991470.3084754569</v>
      </c>
      <c r="F17" s="12">
        <f t="shared" si="1"/>
        <v>993104.3607832757</v>
      </c>
    </row>
    <row r="18" spans="1:6" ht="12.75">
      <c r="A18">
        <v>14</v>
      </c>
      <c r="B18" s="8">
        <v>0.000379</v>
      </c>
      <c r="C18" s="8">
        <v>0.000194</v>
      </c>
      <c r="E18" s="12">
        <f t="shared" si="0"/>
        <v>991178.8162047651</v>
      </c>
      <c r="F18" s="12">
        <f t="shared" si="1"/>
        <v>992936.5261463033</v>
      </c>
    </row>
    <row r="19" spans="1:6" ht="12.75">
      <c r="A19">
        <v>15</v>
      </c>
      <c r="B19" s="8">
        <v>0.000486</v>
      </c>
      <c r="C19" s="8">
        <v>0.000223</v>
      </c>
      <c r="E19" s="12">
        <f t="shared" si="0"/>
        <v>990803.1594334235</v>
      </c>
      <c r="F19" s="12">
        <f t="shared" si="1"/>
        <v>992743.8964602309</v>
      </c>
    </row>
    <row r="20" spans="1:6" ht="12.75">
      <c r="A20">
        <v>16</v>
      </c>
      <c r="B20" s="8">
        <v>0.000604</v>
      </c>
      <c r="C20" s="8">
        <v>0.000253</v>
      </c>
      <c r="E20" s="12">
        <f t="shared" si="0"/>
        <v>990321.6290979389</v>
      </c>
      <c r="F20" s="12">
        <f t="shared" si="1"/>
        <v>992522.5145713203</v>
      </c>
    </row>
    <row r="21" spans="1:6" ht="12.75">
      <c r="A21">
        <v>17</v>
      </c>
      <c r="B21" s="8">
        <v>0.00072</v>
      </c>
      <c r="C21" s="8">
        <v>0.000279</v>
      </c>
      <c r="E21" s="12">
        <f t="shared" si="0"/>
        <v>989723.4748339637</v>
      </c>
      <c r="F21" s="12">
        <f t="shared" si="1"/>
        <v>992271.4063751338</v>
      </c>
    </row>
    <row r="22" spans="1:6" ht="12.75">
      <c r="A22">
        <v>18</v>
      </c>
      <c r="B22" s="8">
        <v>0.000719</v>
      </c>
      <c r="C22" s="8">
        <v>0.0003</v>
      </c>
      <c r="E22" s="12">
        <f t="shared" si="0"/>
        <v>989010.8739320831</v>
      </c>
      <c r="F22" s="12">
        <f t="shared" si="1"/>
        <v>991994.5626527551</v>
      </c>
    </row>
    <row r="23" spans="1:6" ht="12.75">
      <c r="A23">
        <v>19</v>
      </c>
      <c r="B23" s="8">
        <v>0.000732</v>
      </c>
      <c r="C23" s="8">
        <v>0.000312</v>
      </c>
      <c r="E23" s="12">
        <f t="shared" si="0"/>
        <v>988299.7751137259</v>
      </c>
      <c r="F23" s="12">
        <f t="shared" si="1"/>
        <v>991696.9642839592</v>
      </c>
    </row>
    <row r="24" spans="1:6" ht="12.75">
      <c r="A24">
        <v>20</v>
      </c>
      <c r="B24" s="8">
        <v>0.000748</v>
      </c>
      <c r="C24" s="8">
        <v>0.000318</v>
      </c>
      <c r="E24" s="12">
        <f t="shared" si="0"/>
        <v>987576.3396783427</v>
      </c>
      <c r="F24" s="12">
        <f t="shared" si="1"/>
        <v>991387.5548311027</v>
      </c>
    </row>
    <row r="25" spans="1:6" ht="12.75">
      <c r="A25">
        <v>21</v>
      </c>
      <c r="B25" s="8">
        <v>0.000765</v>
      </c>
      <c r="C25" s="8">
        <v>0.000319</v>
      </c>
      <c r="E25" s="12">
        <f t="shared" si="0"/>
        <v>986837.6325762633</v>
      </c>
      <c r="F25" s="12">
        <f t="shared" si="1"/>
        <v>991072.2935886664</v>
      </c>
    </row>
    <row r="26" spans="1:6" ht="12.75">
      <c r="A26">
        <v>22</v>
      </c>
      <c r="B26" s="8">
        <v>0.000785</v>
      </c>
      <c r="C26" s="8">
        <v>0.000317</v>
      </c>
      <c r="E26" s="12">
        <f t="shared" si="0"/>
        <v>986082.7017873424</v>
      </c>
      <c r="F26" s="12">
        <f t="shared" si="1"/>
        <v>990756.1415270116</v>
      </c>
    </row>
    <row r="27" spans="1:6" ht="12.75">
      <c r="A27">
        <v>23</v>
      </c>
      <c r="B27" s="8">
        <v>0.000803</v>
      </c>
      <c r="C27" s="8">
        <v>0.000315</v>
      </c>
      <c r="E27" s="12">
        <f t="shared" si="0"/>
        <v>985308.6268664394</v>
      </c>
      <c r="F27" s="12">
        <f t="shared" si="1"/>
        <v>990442.0718301475</v>
      </c>
    </row>
    <row r="28" spans="1:6" ht="12.75">
      <c r="A28">
        <v>24</v>
      </c>
      <c r="B28" s="8">
        <v>0.000819</v>
      </c>
      <c r="C28" s="8">
        <v>0.000317</v>
      </c>
      <c r="E28" s="12">
        <f t="shared" si="0"/>
        <v>984517.4240390656</v>
      </c>
      <c r="F28" s="12">
        <f t="shared" si="1"/>
        <v>990130.0825775211</v>
      </c>
    </row>
    <row r="29" spans="1:6" ht="12.75">
      <c r="A29">
        <v>25</v>
      </c>
      <c r="B29" s="8">
        <v>0.00083</v>
      </c>
      <c r="C29" s="8">
        <v>0.000322</v>
      </c>
      <c r="E29" s="12">
        <f t="shared" si="0"/>
        <v>983711.1042687776</v>
      </c>
      <c r="F29" s="12">
        <f t="shared" si="1"/>
        <v>989816.211341344</v>
      </c>
    </row>
    <row r="30" spans="1:6" ht="12.75">
      <c r="A30">
        <v>26</v>
      </c>
      <c r="B30" s="8">
        <v>0.000831</v>
      </c>
      <c r="C30" s="8">
        <v>0.000301</v>
      </c>
      <c r="E30" s="12">
        <f t="shared" si="0"/>
        <v>982894.6240522346</v>
      </c>
      <c r="F30" s="12">
        <f t="shared" si="1"/>
        <v>989497.4905212921</v>
      </c>
    </row>
    <row r="31" spans="1:6" ht="12.75">
      <c r="A31">
        <v>27</v>
      </c>
      <c r="B31" s="8">
        <v>0.000823</v>
      </c>
      <c r="C31" s="8">
        <v>0.00029</v>
      </c>
      <c r="E31" s="12">
        <f t="shared" si="0"/>
        <v>982077.8386196472</v>
      </c>
      <c r="F31" s="12">
        <f t="shared" si="1"/>
        <v>989199.6517766452</v>
      </c>
    </row>
    <row r="32" spans="1:6" ht="12.75">
      <c r="A32">
        <v>28</v>
      </c>
      <c r="B32" s="8">
        <v>0.000807</v>
      </c>
      <c r="C32" s="8">
        <v>0.000284</v>
      </c>
      <c r="E32" s="12">
        <f t="shared" si="0"/>
        <v>981269.5885584633</v>
      </c>
      <c r="F32" s="12">
        <f t="shared" si="1"/>
        <v>988912.78387763</v>
      </c>
    </row>
    <row r="33" spans="1:6" ht="12.75">
      <c r="A33">
        <v>29</v>
      </c>
      <c r="B33" s="8">
        <v>0.000785</v>
      </c>
      <c r="C33" s="8">
        <v>0.000282</v>
      </c>
      <c r="E33" s="12">
        <f t="shared" si="0"/>
        <v>980477.7040004965</v>
      </c>
      <c r="F33" s="12">
        <f t="shared" si="1"/>
        <v>988631.9326470088</v>
      </c>
    </row>
    <row r="34" spans="1:6" ht="12.75">
      <c r="A34">
        <v>30</v>
      </c>
      <c r="B34" s="8">
        <v>0.000767</v>
      </c>
      <c r="C34" s="8">
        <v>0.000277</v>
      </c>
      <c r="E34" s="12">
        <f t="shared" si="0"/>
        <v>979708.0290028561</v>
      </c>
      <c r="F34" s="12">
        <f t="shared" si="1"/>
        <v>988353.1384420024</v>
      </c>
    </row>
    <row r="35" spans="1:6" ht="12.75">
      <c r="A35">
        <v>31</v>
      </c>
      <c r="B35" s="8">
        <v>0.000755</v>
      </c>
      <c r="C35" s="8">
        <v>0.000301</v>
      </c>
      <c r="E35" s="12">
        <f t="shared" si="0"/>
        <v>978956.592944611</v>
      </c>
      <c r="F35" s="12">
        <f t="shared" si="1"/>
        <v>988079.3646226539</v>
      </c>
    </row>
    <row r="36" spans="1:6" ht="12.75">
      <c r="A36">
        <v>32</v>
      </c>
      <c r="B36" s="8">
        <v>0.000755</v>
      </c>
      <c r="C36" s="8">
        <v>0.000328</v>
      </c>
      <c r="E36" s="12">
        <f t="shared" si="0"/>
        <v>978217.4807169378</v>
      </c>
      <c r="F36" s="12">
        <f t="shared" si="1"/>
        <v>987781.9527339025</v>
      </c>
    </row>
    <row r="37" spans="1:6" ht="12.75">
      <c r="A37">
        <v>33</v>
      </c>
      <c r="B37" s="8">
        <v>0.000774</v>
      </c>
      <c r="C37" s="8">
        <v>0.000362</v>
      </c>
      <c r="E37" s="12">
        <f t="shared" si="0"/>
        <v>977478.9265189966</v>
      </c>
      <c r="F37" s="12">
        <f t="shared" si="1"/>
        <v>987457.9602534057</v>
      </c>
    </row>
    <row r="38" spans="1:6" ht="12.75">
      <c r="A38">
        <v>34</v>
      </c>
      <c r="B38" s="8">
        <v>0.000818</v>
      </c>
      <c r="C38" s="8">
        <v>0.000414</v>
      </c>
      <c r="E38" s="12">
        <f t="shared" si="0"/>
        <v>976722.3578298709</v>
      </c>
      <c r="F38" s="12">
        <f t="shared" si="1"/>
        <v>987100.500471794</v>
      </c>
    </row>
    <row r="39" spans="1:6" ht="12.75">
      <c r="A39">
        <v>35</v>
      </c>
      <c r="B39" s="8">
        <v>0.000888</v>
      </c>
      <c r="C39" s="8">
        <v>0.000478</v>
      </c>
      <c r="E39" s="12">
        <f t="shared" si="0"/>
        <v>975923.3989411661</v>
      </c>
      <c r="F39" s="12">
        <f t="shared" si="1"/>
        <v>986691.8408645988</v>
      </c>
    </row>
    <row r="40" spans="1:6" ht="12.75">
      <c r="A40">
        <v>36</v>
      </c>
      <c r="B40" s="8">
        <v>0.000974</v>
      </c>
      <c r="C40" s="8">
        <v>0.000556</v>
      </c>
      <c r="E40" s="12">
        <f t="shared" si="0"/>
        <v>975056.7789629063</v>
      </c>
      <c r="F40" s="12">
        <f t="shared" si="1"/>
        <v>986220.2021646654</v>
      </c>
    </row>
    <row r="41" spans="1:6" ht="12.75">
      <c r="A41">
        <v>37</v>
      </c>
      <c r="B41" s="8">
        <v>0.00107</v>
      </c>
      <c r="C41" s="8">
        <v>0.000641</v>
      </c>
      <c r="E41" s="12">
        <f t="shared" si="0"/>
        <v>974107.0736601964</v>
      </c>
      <c r="F41" s="12">
        <f t="shared" si="1"/>
        <v>985671.8637322619</v>
      </c>
    </row>
    <row r="42" spans="1:6" ht="12.75">
      <c r="A42">
        <v>38</v>
      </c>
      <c r="B42" s="8">
        <v>0.00117</v>
      </c>
      <c r="C42" s="8">
        <v>0.000732</v>
      </c>
      <c r="E42" s="12">
        <f t="shared" si="0"/>
        <v>973064.77909138</v>
      </c>
      <c r="F42" s="12">
        <f t="shared" si="1"/>
        <v>985040.0480676095</v>
      </c>
    </row>
    <row r="43" spans="1:6" ht="12.75">
      <c r="A43">
        <v>39</v>
      </c>
      <c r="B43" s="8">
        <v>0.001274</v>
      </c>
      <c r="C43" s="8">
        <v>0.000848</v>
      </c>
      <c r="E43" s="12">
        <f t="shared" si="0"/>
        <v>971926.2932998431</v>
      </c>
      <c r="F43" s="12">
        <f t="shared" si="1"/>
        <v>984318.9987524241</v>
      </c>
    </row>
    <row r="44" spans="1:6" ht="12.75">
      <c r="A44">
        <v>40</v>
      </c>
      <c r="B44" s="8">
        <v>0.001389</v>
      </c>
      <c r="C44" s="8">
        <v>0.000978</v>
      </c>
      <c r="E44" s="12">
        <f t="shared" si="0"/>
        <v>970688.0592021791</v>
      </c>
      <c r="F44" s="12">
        <f t="shared" si="1"/>
        <v>983484.2962414821</v>
      </c>
    </row>
    <row r="45" spans="1:6" ht="12.75">
      <c r="A45">
        <v>41</v>
      </c>
      <c r="B45" s="8">
        <v>0.00153</v>
      </c>
      <c r="C45" s="8">
        <v>0.001117</v>
      </c>
      <c r="E45" s="12">
        <f t="shared" si="0"/>
        <v>969339.7734879473</v>
      </c>
      <c r="F45" s="12">
        <f t="shared" si="1"/>
        <v>982522.448599758</v>
      </c>
    </row>
    <row r="46" spans="1:6" ht="12.75">
      <c r="A46">
        <v>42</v>
      </c>
      <c r="B46" s="8">
        <v>0.00171</v>
      </c>
      <c r="C46" s="8">
        <v>0.001251</v>
      </c>
      <c r="E46" s="12">
        <f t="shared" si="0"/>
        <v>967856.6836345107</v>
      </c>
      <c r="F46" s="12">
        <f t="shared" si="1"/>
        <v>981424.971024672</v>
      </c>
    </row>
    <row r="47" spans="1:7" ht="12.75">
      <c r="A47">
        <v>43</v>
      </c>
      <c r="B47" s="8">
        <v>0.001927</v>
      </c>
      <c r="C47" s="8">
        <v>0.00137</v>
      </c>
      <c r="E47" s="12">
        <f t="shared" si="0"/>
        <v>966201.6487054958</v>
      </c>
      <c r="F47" s="12">
        <f t="shared" si="1"/>
        <v>980197.2083859202</v>
      </c>
      <c r="G47">
        <f>F47/F42</f>
        <v>0.9950836113808877</v>
      </c>
    </row>
    <row r="48" spans="1:6" ht="12.75">
      <c r="A48">
        <v>44</v>
      </c>
      <c r="B48" s="8">
        <v>0.002173</v>
      </c>
      <c r="C48" s="8">
        <v>0.001477</v>
      </c>
      <c r="E48" s="12">
        <f t="shared" si="0"/>
        <v>964339.7781284403</v>
      </c>
      <c r="F48" s="12">
        <f t="shared" si="1"/>
        <v>978854.3382104315</v>
      </c>
    </row>
    <row r="49" spans="1:6" ht="12.75">
      <c r="A49">
        <v>45</v>
      </c>
      <c r="B49" s="8">
        <v>0.002439</v>
      </c>
      <c r="C49" s="8">
        <v>0.001586</v>
      </c>
      <c r="E49" s="12">
        <f t="shared" si="0"/>
        <v>962244.2677905671</v>
      </c>
      <c r="F49" s="12">
        <f t="shared" si="1"/>
        <v>977408.5703528947</v>
      </c>
    </row>
    <row r="50" spans="1:6" ht="12.75">
      <c r="A50">
        <v>46</v>
      </c>
      <c r="B50" s="8">
        <v>0.002727</v>
      </c>
      <c r="C50" s="8">
        <v>0.001707</v>
      </c>
      <c r="E50" s="12">
        <f t="shared" si="0"/>
        <v>959897.3540214259</v>
      </c>
      <c r="F50" s="12">
        <f t="shared" si="1"/>
        <v>975858.4003603151</v>
      </c>
    </row>
    <row r="51" spans="1:6" ht="12.75">
      <c r="A51">
        <v>47</v>
      </c>
      <c r="B51" s="8">
        <v>0.003048</v>
      </c>
      <c r="C51" s="8">
        <v>0.00185</v>
      </c>
      <c r="E51" s="12">
        <f t="shared" si="0"/>
        <v>957279.7139370095</v>
      </c>
      <c r="F51" s="12">
        <f t="shared" si="1"/>
        <v>974192.6100709001</v>
      </c>
    </row>
    <row r="52" spans="1:6" ht="12.75">
      <c r="A52">
        <v>48</v>
      </c>
      <c r="B52" s="8">
        <v>0.003393</v>
      </c>
      <c r="C52" s="8">
        <v>0.002017</v>
      </c>
      <c r="E52" s="12">
        <f t="shared" si="0"/>
        <v>954361.9253689294</v>
      </c>
      <c r="F52" s="12">
        <f t="shared" si="1"/>
        <v>972390.3537422689</v>
      </c>
    </row>
    <row r="53" spans="1:6" ht="12.75">
      <c r="A53">
        <v>49</v>
      </c>
      <c r="B53" s="8">
        <v>0.003774</v>
      </c>
      <c r="C53" s="8">
        <v>0.002218</v>
      </c>
      <c r="E53" s="12">
        <f t="shared" si="0"/>
        <v>951123.7753561527</v>
      </c>
      <c r="F53" s="12">
        <f t="shared" si="1"/>
        <v>970429.0423987707</v>
      </c>
    </row>
    <row r="54" spans="1:6" ht="12.75">
      <c r="A54">
        <v>50</v>
      </c>
      <c r="B54" s="8">
        <v>0.004187</v>
      </c>
      <c r="C54" s="8">
        <v>0.002452</v>
      </c>
      <c r="E54" s="12">
        <f t="shared" si="0"/>
        <v>947534.2342279585</v>
      </c>
      <c r="F54" s="12">
        <f t="shared" si="1"/>
        <v>968276.6307827302</v>
      </c>
    </row>
    <row r="55" spans="1:6" ht="12.75">
      <c r="A55">
        <v>51</v>
      </c>
      <c r="B55" s="8">
        <v>0.004634</v>
      </c>
      <c r="C55" s="8">
        <v>0.002725</v>
      </c>
      <c r="E55" s="12">
        <f t="shared" si="0"/>
        <v>943566.908389246</v>
      </c>
      <c r="F55" s="12">
        <f t="shared" si="1"/>
        <v>965902.4164840509</v>
      </c>
    </row>
    <row r="56" spans="1:6" ht="12.75">
      <c r="A56">
        <v>52</v>
      </c>
      <c r="B56" s="8">
        <v>0.005092</v>
      </c>
      <c r="C56" s="8">
        <v>0.003012</v>
      </c>
      <c r="E56" s="12">
        <f t="shared" si="0"/>
        <v>939194.4193357702</v>
      </c>
      <c r="F56" s="12">
        <f t="shared" si="1"/>
        <v>963270.3323991318</v>
      </c>
    </row>
    <row r="57" spans="1:6" ht="12.75">
      <c r="A57">
        <v>53</v>
      </c>
      <c r="B57" s="8">
        <v>0.005572</v>
      </c>
      <c r="C57" s="8">
        <v>0.00328</v>
      </c>
      <c r="E57" s="12">
        <f t="shared" si="0"/>
        <v>934412.0413525124</v>
      </c>
      <c r="F57" s="12">
        <f t="shared" si="1"/>
        <v>960368.9621579456</v>
      </c>
    </row>
    <row r="58" spans="1:6" ht="12.75">
      <c r="A58">
        <v>54</v>
      </c>
      <c r="B58" s="8">
        <v>0.006094</v>
      </c>
      <c r="C58" s="8">
        <v>0.003517</v>
      </c>
      <c r="E58" s="12">
        <f t="shared" si="0"/>
        <v>929205.4974580962</v>
      </c>
      <c r="F58" s="12">
        <f t="shared" si="1"/>
        <v>957218.9519620676</v>
      </c>
    </row>
    <row r="59" spans="1:6" ht="12.75">
      <c r="A59">
        <v>55</v>
      </c>
      <c r="B59" s="8">
        <v>0.006676</v>
      </c>
      <c r="C59" s="8">
        <v>0.003732</v>
      </c>
      <c r="E59" s="12">
        <f t="shared" si="0"/>
        <v>923542.9191565865</v>
      </c>
      <c r="F59" s="12">
        <f t="shared" si="1"/>
        <v>953852.412908017</v>
      </c>
    </row>
    <row r="60" spans="1:6" ht="12.75">
      <c r="A60">
        <v>56</v>
      </c>
      <c r="B60" s="8">
        <v>0.0073</v>
      </c>
      <c r="C60" s="8">
        <v>0.003947</v>
      </c>
      <c r="E60" s="12">
        <f t="shared" si="0"/>
        <v>917377.3466282971</v>
      </c>
      <c r="F60" s="12">
        <f t="shared" si="1"/>
        <v>950292.6357030444</v>
      </c>
    </row>
    <row r="61" spans="1:6" ht="12.75">
      <c r="A61">
        <v>57</v>
      </c>
      <c r="B61" s="8">
        <v>0.007959</v>
      </c>
      <c r="C61" s="8">
        <v>0.004169</v>
      </c>
      <c r="E61" s="12">
        <f t="shared" si="0"/>
        <v>910680.4919979105</v>
      </c>
      <c r="F61" s="12">
        <f t="shared" si="1"/>
        <v>946541.8306699244</v>
      </c>
    </row>
    <row r="62" spans="1:6" ht="12.75">
      <c r="A62">
        <v>58</v>
      </c>
      <c r="B62" s="8">
        <v>0.008602</v>
      </c>
      <c r="C62" s="8">
        <v>0.004393</v>
      </c>
      <c r="E62" s="12">
        <f t="shared" si="0"/>
        <v>903432.3859620992</v>
      </c>
      <c r="F62" s="12">
        <f t="shared" si="1"/>
        <v>942595.6977778615</v>
      </c>
    </row>
    <row r="63" spans="1:6" ht="12.75">
      <c r="A63">
        <v>59</v>
      </c>
      <c r="B63" s="8">
        <v>0.009213</v>
      </c>
      <c r="C63" s="8">
        <v>0.004598</v>
      </c>
      <c r="E63" s="12">
        <f t="shared" si="0"/>
        <v>895661.0605780532</v>
      </c>
      <c r="F63" s="12">
        <f t="shared" si="1"/>
        <v>938454.8748775234</v>
      </c>
    </row>
    <row r="64" spans="1:6" ht="12.75">
      <c r="A64">
        <v>60</v>
      </c>
      <c r="B64" s="8">
        <v>0.009793</v>
      </c>
      <c r="C64" s="8">
        <v>0.004801</v>
      </c>
      <c r="E64" s="12">
        <f t="shared" si="0"/>
        <v>887409.3352269476</v>
      </c>
      <c r="F64" s="12">
        <f t="shared" si="1"/>
        <v>934139.8593628366</v>
      </c>
    </row>
    <row r="65" spans="1:6" ht="12.75">
      <c r="A65">
        <v>61</v>
      </c>
      <c r="B65" s="8">
        <v>0.01035</v>
      </c>
      <c r="C65" s="8">
        <v>0.00503</v>
      </c>
      <c r="E65" s="12">
        <f t="shared" si="0"/>
        <v>878718.93560707</v>
      </c>
      <c r="F65" s="12">
        <f t="shared" si="1"/>
        <v>929655.0538980355</v>
      </c>
    </row>
    <row r="66" spans="1:6" ht="12.75">
      <c r="A66">
        <v>62</v>
      </c>
      <c r="B66" s="8">
        <v>0.010892</v>
      </c>
      <c r="C66" s="8">
        <v>0.005293</v>
      </c>
      <c r="E66" s="12">
        <f t="shared" si="0"/>
        <v>869624.1946235369</v>
      </c>
      <c r="F66" s="12">
        <f t="shared" si="1"/>
        <v>924978.8889769284</v>
      </c>
    </row>
    <row r="67" spans="1:6" ht="12.75">
      <c r="A67">
        <v>63</v>
      </c>
      <c r="B67" s="8">
        <v>0.011451</v>
      </c>
      <c r="C67" s="8">
        <v>0.005598</v>
      </c>
      <c r="E67" s="12">
        <f t="shared" si="0"/>
        <v>860152.2478956974</v>
      </c>
      <c r="F67" s="12">
        <f t="shared" si="1"/>
        <v>920082.9757175735</v>
      </c>
    </row>
    <row r="68" spans="1:6" ht="12.75">
      <c r="A68">
        <v>64</v>
      </c>
      <c r="B68" s="8">
        <v>0.012051</v>
      </c>
      <c r="C68" s="8">
        <v>0.005984</v>
      </c>
      <c r="E68" s="12">
        <f t="shared" si="0"/>
        <v>850302.6445050437</v>
      </c>
      <c r="F68" s="12">
        <f t="shared" si="1"/>
        <v>914932.3512195066</v>
      </c>
    </row>
    <row r="69" spans="1:6" ht="12.75">
      <c r="A69">
        <v>65</v>
      </c>
      <c r="B69" s="8">
        <v>0.012703</v>
      </c>
      <c r="C69" s="8">
        <v>0.006501</v>
      </c>
      <c r="E69" s="12">
        <f t="shared" si="0"/>
        <v>840055.6473361134</v>
      </c>
      <c r="F69" s="12">
        <f t="shared" si="1"/>
        <v>909457.396029809</v>
      </c>
    </row>
    <row r="70" spans="1:6" ht="12.75">
      <c r="A70">
        <v>66</v>
      </c>
      <c r="B70" s="8">
        <v>0.014059</v>
      </c>
      <c r="C70" s="8">
        <v>0.007148</v>
      </c>
      <c r="E70" s="12">
        <f aca="true" t="shared" si="2" ref="E70:E116">E69*(1-B69)</f>
        <v>829384.4204480028</v>
      </c>
      <c r="F70" s="12">
        <f aca="true" t="shared" si="3" ref="F70:F116">F69*(1-C69)</f>
        <v>903545.0134982193</v>
      </c>
    </row>
    <row r="71" spans="1:6" ht="12.75">
      <c r="A71">
        <v>67</v>
      </c>
      <c r="B71" s="8">
        <v>0.015664</v>
      </c>
      <c r="C71" s="8">
        <v>0.007931</v>
      </c>
      <c r="E71" s="12">
        <f t="shared" si="2"/>
        <v>817724.1048809242</v>
      </c>
      <c r="F71" s="12">
        <f t="shared" si="3"/>
        <v>897086.473741734</v>
      </c>
    </row>
    <row r="72" spans="1:6" ht="12.75">
      <c r="A72">
        <v>68</v>
      </c>
      <c r="B72" s="8">
        <v>0.017562</v>
      </c>
      <c r="C72" s="8">
        <v>0.008878</v>
      </c>
      <c r="E72" s="12">
        <f t="shared" si="2"/>
        <v>804915.2745020695</v>
      </c>
      <c r="F72" s="12">
        <f t="shared" si="3"/>
        <v>889971.6809184883</v>
      </c>
    </row>
    <row r="73" spans="1:6" ht="12.75">
      <c r="A73">
        <v>69</v>
      </c>
      <c r="B73" s="8">
        <v>0.019807</v>
      </c>
      <c r="C73" s="8">
        <v>0.009992</v>
      </c>
      <c r="E73" s="12">
        <f t="shared" si="2"/>
        <v>790779.3524512642</v>
      </c>
      <c r="F73" s="12">
        <f t="shared" si="3"/>
        <v>882070.5123352939</v>
      </c>
    </row>
    <row r="74" spans="1:6" ht="12.75">
      <c r="A74">
        <v>70</v>
      </c>
      <c r="B74" s="8">
        <v>0.02246</v>
      </c>
      <c r="C74" s="8">
        <v>0.011267</v>
      </c>
      <c r="E74" s="12">
        <f t="shared" si="2"/>
        <v>775116.385817262</v>
      </c>
      <c r="F74" s="12">
        <f t="shared" si="3"/>
        <v>873256.8637760397</v>
      </c>
    </row>
    <row r="75" spans="1:6" ht="12.75">
      <c r="A75">
        <v>71</v>
      </c>
      <c r="B75" s="8">
        <v>0.025605</v>
      </c>
      <c r="C75" s="8">
        <v>0.012705</v>
      </c>
      <c r="E75" s="12">
        <f t="shared" si="2"/>
        <v>757707.2717918062</v>
      </c>
      <c r="F75" s="12">
        <f t="shared" si="3"/>
        <v>863417.878691875</v>
      </c>
    </row>
    <row r="76" spans="1:6" ht="12.75">
      <c r="A76">
        <v>72</v>
      </c>
      <c r="B76" s="8">
        <v>0.029354</v>
      </c>
      <c r="C76" s="8">
        <v>0.014313</v>
      </c>
      <c r="E76" s="12">
        <f t="shared" si="2"/>
        <v>738306.177097577</v>
      </c>
      <c r="F76" s="12">
        <f t="shared" si="3"/>
        <v>852448.1545430948</v>
      </c>
    </row>
    <row r="77" spans="1:6" ht="12.75">
      <c r="A77">
        <v>73</v>
      </c>
      <c r="B77" s="8">
        <v>0.033833</v>
      </c>
      <c r="C77" s="8">
        <v>0.017578</v>
      </c>
      <c r="E77" s="12">
        <f t="shared" si="2"/>
        <v>716633.9375750547</v>
      </c>
      <c r="F77" s="12">
        <f t="shared" si="3"/>
        <v>840247.0641071195</v>
      </c>
    </row>
    <row r="78" spans="1:6" ht="12.75">
      <c r="A78">
        <v>74</v>
      </c>
      <c r="B78" s="8">
        <v>0.039202</v>
      </c>
      <c r="C78" s="8">
        <v>0.021666</v>
      </c>
      <c r="E78" s="12">
        <f t="shared" si="2"/>
        <v>692388.0615650779</v>
      </c>
      <c r="F78" s="12">
        <f t="shared" si="3"/>
        <v>825477.2012142445</v>
      </c>
    </row>
    <row r="79" spans="1:6" ht="12.75">
      <c r="A79">
        <v>75</v>
      </c>
      <c r="B79" s="8">
        <v>0.045637</v>
      </c>
      <c r="C79" s="8">
        <v>0.026885</v>
      </c>
      <c r="E79" s="12">
        <f t="shared" si="2"/>
        <v>665245.0647756037</v>
      </c>
      <c r="F79" s="12">
        <f t="shared" si="3"/>
        <v>807592.4121727367</v>
      </c>
    </row>
    <row r="80" spans="1:6" ht="12.75">
      <c r="A80">
        <v>76</v>
      </c>
      <c r="B80" s="8">
        <v>0.053345</v>
      </c>
      <c r="C80" s="8">
        <v>0.030905</v>
      </c>
      <c r="E80" s="12">
        <f t="shared" si="2"/>
        <v>634885.2757544394</v>
      </c>
      <c r="F80" s="12">
        <f t="shared" si="3"/>
        <v>785880.2901714727</v>
      </c>
    </row>
    <row r="81" spans="1:6" ht="12.75">
      <c r="A81">
        <v>77</v>
      </c>
      <c r="B81" s="8">
        <v>0.062555</v>
      </c>
      <c r="C81" s="8">
        <v>0.035669</v>
      </c>
      <c r="E81" s="12">
        <f t="shared" si="2"/>
        <v>601017.3207193188</v>
      </c>
      <c r="F81" s="12">
        <f t="shared" si="3"/>
        <v>761592.6598037233</v>
      </c>
    </row>
    <row r="82" spans="1:6" ht="12.75">
      <c r="A82">
        <v>78</v>
      </c>
      <c r="B82" s="8">
        <v>0.073532</v>
      </c>
      <c r="C82" s="8">
        <v>0.041312</v>
      </c>
      <c r="E82" s="12">
        <f t="shared" si="2"/>
        <v>563420.6822217219</v>
      </c>
      <c r="F82" s="12">
        <f t="shared" si="3"/>
        <v>734427.4112211844</v>
      </c>
    </row>
    <row r="83" spans="1:6" ht="12.75">
      <c r="A83">
        <v>79</v>
      </c>
      <c r="B83" s="8">
        <v>0.086547</v>
      </c>
      <c r="C83" s="8">
        <v>0.047972</v>
      </c>
      <c r="E83" s="12">
        <f t="shared" si="2"/>
        <v>521991.2326165942</v>
      </c>
      <c r="F83" s="12">
        <f t="shared" si="3"/>
        <v>704086.7460088149</v>
      </c>
    </row>
    <row r="84" spans="1:6" ht="12.75">
      <c r="A84">
        <v>80</v>
      </c>
      <c r="B84" s="8">
        <v>0.096814</v>
      </c>
      <c r="C84" s="8">
        <v>0.055808</v>
      </c>
      <c r="E84" s="12">
        <f t="shared" si="2"/>
        <v>476814.4574073258</v>
      </c>
      <c r="F84" s="12">
        <f t="shared" si="3"/>
        <v>670310.29662928</v>
      </c>
    </row>
    <row r="85" spans="1:6" ht="12.75">
      <c r="A85">
        <v>81</v>
      </c>
      <c r="B85" s="8">
        <v>0.108179</v>
      </c>
      <c r="C85" s="8">
        <v>0.064946</v>
      </c>
      <c r="E85" s="12">
        <f t="shared" si="2"/>
        <v>430652.14252789295</v>
      </c>
      <c r="F85" s="12">
        <f t="shared" si="3"/>
        <v>632901.6195949932</v>
      </c>
    </row>
    <row r="86" spans="1:6" ht="12.75">
      <c r="A86">
        <v>82</v>
      </c>
      <c r="B86" s="8">
        <v>0.120688</v>
      </c>
      <c r="C86" s="8">
        <v>0.075514</v>
      </c>
      <c r="E86" s="12">
        <f t="shared" si="2"/>
        <v>384064.624401368</v>
      </c>
      <c r="F86" s="12">
        <f t="shared" si="3"/>
        <v>591797.1910087768</v>
      </c>
    </row>
    <row r="87" spans="1:6" ht="12.75">
      <c r="A87">
        <v>83</v>
      </c>
      <c r="B87" s="8">
        <v>0.134417</v>
      </c>
      <c r="C87" s="8">
        <v>0.087641</v>
      </c>
      <c r="E87" s="12">
        <f t="shared" si="2"/>
        <v>337712.6330116157</v>
      </c>
      <c r="F87" s="12">
        <f t="shared" si="3"/>
        <v>547108.2179269401</v>
      </c>
    </row>
    <row r="88" spans="1:6" ht="12.75">
      <c r="A88">
        <v>84</v>
      </c>
      <c r="B88" s="8">
        <v>0.149484</v>
      </c>
      <c r="C88" s="8">
        <v>0.101439</v>
      </c>
      <c r="E88" s="12">
        <f t="shared" si="2"/>
        <v>292318.31402009336</v>
      </c>
      <c r="F88" s="12">
        <f t="shared" si="3"/>
        <v>499159.1065996051</v>
      </c>
    </row>
    <row r="89" spans="1:6" ht="12.75">
      <c r="A89">
        <v>85</v>
      </c>
      <c r="B89" s="8">
        <v>0.166049</v>
      </c>
      <c r="C89" s="8">
        <v>0.117042</v>
      </c>
      <c r="E89" s="12">
        <f t="shared" si="2"/>
        <v>248621.40316711375</v>
      </c>
      <c r="F89" s="12">
        <f t="shared" si="3"/>
        <v>448524.90598524775</v>
      </c>
    </row>
    <row r="90" spans="1:6" ht="12.75">
      <c r="A90">
        <v>86</v>
      </c>
      <c r="B90" s="8">
        <v>0.184195</v>
      </c>
      <c r="C90" s="8">
        <v>0.134524</v>
      </c>
      <c r="E90" s="12">
        <f t="shared" si="2"/>
        <v>207338.0677926177</v>
      </c>
      <c r="F90" s="12">
        <f t="shared" si="3"/>
        <v>396028.6539389224</v>
      </c>
    </row>
    <row r="91" spans="1:6" ht="12.75">
      <c r="A91">
        <v>87</v>
      </c>
      <c r="B91" s="8">
        <v>0.203925</v>
      </c>
      <c r="C91" s="8">
        <v>0.153931</v>
      </c>
      <c r="E91" s="12">
        <f t="shared" si="2"/>
        <v>169147.43239555648</v>
      </c>
      <c r="F91" s="12">
        <f t="shared" si="3"/>
        <v>342753.2952964428</v>
      </c>
    </row>
    <row r="92" spans="1:6" ht="12.75">
      <c r="A92">
        <v>88</v>
      </c>
      <c r="B92" s="8">
        <v>0.22515</v>
      </c>
      <c r="C92" s="8">
        <v>0.175256</v>
      </c>
      <c r="E92" s="12">
        <f t="shared" si="2"/>
        <v>134654.04224429262</v>
      </c>
      <c r="F92" s="12">
        <f t="shared" si="3"/>
        <v>289992.93779816607</v>
      </c>
    </row>
    <row r="93" spans="1:6" ht="12.75">
      <c r="A93">
        <v>89</v>
      </c>
      <c r="B93" s="8">
        <v>0.247704</v>
      </c>
      <c r="C93" s="8">
        <v>0.198432</v>
      </c>
      <c r="E93" s="12">
        <f t="shared" si="2"/>
        <v>104336.68463299015</v>
      </c>
      <c r="F93" s="12">
        <f t="shared" si="3"/>
        <v>239169.9354914107</v>
      </c>
    </row>
    <row r="94" spans="1:6" ht="12.75">
      <c r="A94">
        <v>90</v>
      </c>
      <c r="B94" s="8">
        <v>0.271358</v>
      </c>
      <c r="C94" s="8">
        <v>0.223304</v>
      </c>
      <c r="E94" s="12">
        <f t="shared" si="2"/>
        <v>78492.07050265995</v>
      </c>
      <c r="F94" s="12">
        <f t="shared" si="3"/>
        <v>191710.96685197912</v>
      </c>
    </row>
    <row r="95" spans="1:6" ht="12.75">
      <c r="A95">
        <v>91</v>
      </c>
      <c r="B95" s="8">
        <v>0.295823</v>
      </c>
      <c r="C95" s="8">
        <v>0.249693</v>
      </c>
      <c r="E95" s="12">
        <f t="shared" si="2"/>
        <v>57192.61923519915</v>
      </c>
      <c r="F95" s="12">
        <f t="shared" si="3"/>
        <v>148901.14111006478</v>
      </c>
    </row>
    <row r="96" spans="1:6" ht="12.75">
      <c r="A96">
        <v>92</v>
      </c>
      <c r="B96" s="8">
        <v>0.320854</v>
      </c>
      <c r="C96" s="8">
        <v>0.277406</v>
      </c>
      <c r="E96" s="12">
        <f t="shared" si="2"/>
        <v>40273.727035184835</v>
      </c>
      <c r="F96" s="12">
        <f t="shared" si="3"/>
        <v>111721.56848286939</v>
      </c>
    </row>
    <row r="97" spans="1:6" ht="12.75">
      <c r="A97">
        <v>93</v>
      </c>
      <c r="B97" s="8">
        <v>0.346242</v>
      </c>
      <c r="C97" s="8">
        <v>0.306291</v>
      </c>
      <c r="E97" s="12">
        <f t="shared" si="2"/>
        <v>27351.74062103764</v>
      </c>
      <c r="F97" s="12">
        <f t="shared" si="3"/>
        <v>80729.33505631052</v>
      </c>
    </row>
    <row r="98" spans="1:6" ht="12.75">
      <c r="A98">
        <v>94</v>
      </c>
      <c r="B98" s="8">
        <v>0.371835</v>
      </c>
      <c r="C98" s="8">
        <v>0.336236</v>
      </c>
      <c r="E98" s="12">
        <f t="shared" si="2"/>
        <v>17881.419244928325</v>
      </c>
      <c r="F98" s="12">
        <f t="shared" si="3"/>
        <v>56002.66629257811</v>
      </c>
    </row>
    <row r="99" spans="1:6" ht="12.75">
      <c r="A99">
        <v>95</v>
      </c>
      <c r="B99" s="8">
        <v>0.39755</v>
      </c>
      <c r="C99" s="8">
        <v>0.367161</v>
      </c>
      <c r="E99" s="12">
        <f t="shared" si="2"/>
        <v>11232.481719990401</v>
      </c>
      <c r="F99" s="12">
        <f t="shared" si="3"/>
        <v>37172.55378902682</v>
      </c>
    </row>
    <row r="100" spans="1:6" ht="12.75">
      <c r="A100">
        <v>96</v>
      </c>
      <c r="B100" s="8">
        <v>0.423336</v>
      </c>
      <c r="C100" s="8">
        <v>0.398976</v>
      </c>
      <c r="E100" s="12">
        <f t="shared" si="2"/>
        <v>6767.008612208217</v>
      </c>
      <c r="F100" s="12">
        <f t="shared" si="3"/>
        <v>23524.24176729394</v>
      </c>
    </row>
    <row r="101" spans="1:6" ht="12.75">
      <c r="A101">
        <v>97</v>
      </c>
      <c r="B101" s="8">
        <v>0.449171</v>
      </c>
      <c r="C101" s="8">
        <v>0.43153</v>
      </c>
      <c r="E101" s="12">
        <f t="shared" si="2"/>
        <v>3902.2902543504397</v>
      </c>
      <c r="F101" s="12">
        <f t="shared" si="3"/>
        <v>14138.633883946073</v>
      </c>
    </row>
    <row r="102" spans="1:6" ht="12.75">
      <c r="A102">
        <v>98</v>
      </c>
      <c r="B102" s="8">
        <v>0.475035</v>
      </c>
      <c r="C102" s="8">
        <v>0.464635</v>
      </c>
      <c r="E102" s="12">
        <f t="shared" si="2"/>
        <v>2149.4946385135986</v>
      </c>
      <c r="F102" s="12">
        <f t="shared" si="3"/>
        <v>8037.389204006825</v>
      </c>
    </row>
    <row r="103" spans="1:6" ht="12.75">
      <c r="A103">
        <v>99</v>
      </c>
      <c r="B103" s="8">
        <v>0.500918</v>
      </c>
      <c r="C103" s="8">
        <v>0.49808</v>
      </c>
      <c r="E103" s="12">
        <f t="shared" si="2"/>
        <v>1128.4094529072913</v>
      </c>
      <c r="F103" s="12">
        <f t="shared" si="3"/>
        <v>4302.936871203114</v>
      </c>
    </row>
    <row r="104" spans="1:6" ht="12.75">
      <c r="A104">
        <v>100</v>
      </c>
      <c r="B104" s="8">
        <v>0.526808</v>
      </c>
      <c r="C104" s="8">
        <v>0.531667</v>
      </c>
      <c r="E104" s="12">
        <f t="shared" si="2"/>
        <v>563.1688465758768</v>
      </c>
      <c r="F104" s="12">
        <f t="shared" si="3"/>
        <v>2159.7300743942665</v>
      </c>
    </row>
    <row r="105" spans="1:6" ht="12.75">
      <c r="A105">
        <v>101</v>
      </c>
      <c r="B105" s="8">
        <v>0.583877</v>
      </c>
      <c r="C105" s="8">
        <v>0.559229</v>
      </c>
      <c r="E105" s="12">
        <f t="shared" si="2"/>
        <v>266.4869928489323</v>
      </c>
      <c r="F105" s="12">
        <f t="shared" si="3"/>
        <v>1011.47286493129</v>
      </c>
    </row>
    <row r="106" spans="1:6" ht="12.75">
      <c r="A106">
        <v>102</v>
      </c>
      <c r="B106" s="8">
        <v>0.618746</v>
      </c>
      <c r="C106" s="8">
        <v>0.595678</v>
      </c>
      <c r="E106" s="12">
        <f t="shared" si="2"/>
        <v>110.89136692527626</v>
      </c>
      <c r="F106" s="12">
        <f t="shared" si="3"/>
        <v>445.82790614862967</v>
      </c>
    </row>
    <row r="107" spans="1:6" ht="12.75">
      <c r="A107">
        <v>103</v>
      </c>
      <c r="B107" s="8">
        <v>0.654849</v>
      </c>
      <c r="C107" s="8">
        <v>0.633277</v>
      </c>
      <c r="E107" s="12">
        <f t="shared" si="2"/>
        <v>42.27777720572927</v>
      </c>
      <c r="F107" s="12">
        <f t="shared" si="3"/>
        <v>180.2580306698262</v>
      </c>
    </row>
    <row r="108" spans="1:6" ht="12.75">
      <c r="A108">
        <v>104</v>
      </c>
      <c r="B108" s="8">
        <v>0.692209</v>
      </c>
      <c r="C108" s="8">
        <v>0.672036</v>
      </c>
      <c r="E108" s="12">
        <f t="shared" si="2"/>
        <v>14.592217080334663</v>
      </c>
      <c r="F108" s="12">
        <f t="shared" si="3"/>
        <v>66.10476578133068</v>
      </c>
    </row>
    <row r="109" spans="1:6" ht="12.75">
      <c r="A109">
        <v>105</v>
      </c>
      <c r="B109" s="8">
        <v>0.730838</v>
      </c>
      <c r="C109" s="8">
        <v>0.71195</v>
      </c>
      <c r="E109" s="12">
        <f t="shared" si="2"/>
        <v>4.4913530873732865</v>
      </c>
      <c r="F109" s="12">
        <f t="shared" si="3"/>
        <v>21.679983404708338</v>
      </c>
    </row>
    <row r="110" spans="1:6" ht="12.75">
      <c r="A110">
        <v>106</v>
      </c>
      <c r="B110" s="8">
        <v>0.770736</v>
      </c>
      <c r="C110" s="8">
        <v>0.753003</v>
      </c>
      <c r="E110" s="12">
        <f t="shared" si="2"/>
        <v>1.2089015797035687</v>
      </c>
      <c r="F110" s="12">
        <f t="shared" si="3"/>
        <v>6.2449192197262375</v>
      </c>
    </row>
    <row r="111" spans="1:6" ht="12.75">
      <c r="A111">
        <v>107</v>
      </c>
      <c r="B111" s="8">
        <v>0.811884</v>
      </c>
      <c r="C111" s="8">
        <v>0.795159</v>
      </c>
      <c r="E111" s="12">
        <f t="shared" si="2"/>
        <v>0.277157611769159</v>
      </c>
      <c r="F111" s="12">
        <f t="shared" si="3"/>
        <v>1.5424763125147216</v>
      </c>
    </row>
    <row r="112" spans="1:6" ht="12.75">
      <c r="A112">
        <v>108</v>
      </c>
      <c r="B112" s="8">
        <v>0.854241</v>
      </c>
      <c r="C112" s="8">
        <v>0.838361</v>
      </c>
      <c r="E112" s="12">
        <f t="shared" si="2"/>
        <v>0.0521377812955671</v>
      </c>
      <c r="F112" s="12">
        <f t="shared" si="3"/>
        <v>0.31596239033182816</v>
      </c>
    </row>
    <row r="113" spans="1:6" ht="12.75">
      <c r="A113">
        <v>109</v>
      </c>
      <c r="B113" s="8">
        <v>0.897733</v>
      </c>
      <c r="C113" s="8">
        <v>0.882519</v>
      </c>
      <c r="E113" s="12">
        <f t="shared" si="2"/>
        <v>0.007599550863860563</v>
      </c>
      <c r="F113" s="12">
        <f t="shared" si="3"/>
        <v>0.05107184481084637</v>
      </c>
    </row>
    <row r="114" spans="1:6" ht="12.75">
      <c r="A114">
        <v>110</v>
      </c>
      <c r="B114" s="8">
        <v>0.942245</v>
      </c>
      <c r="C114" s="8">
        <v>0.927507</v>
      </c>
      <c r="E114" s="12">
        <f t="shared" si="2"/>
        <v>0.0007771832681944281</v>
      </c>
      <c r="F114" s="12">
        <f t="shared" si="3"/>
        <v>0.005999971400223039</v>
      </c>
    </row>
    <row r="115" spans="1:6" ht="12.75">
      <c r="A115">
        <v>111</v>
      </c>
      <c r="B115" s="8">
        <v>0.987609</v>
      </c>
      <c r="C115" s="8">
        <v>0.973152</v>
      </c>
      <c r="E115" s="12">
        <f t="shared" si="2"/>
        <v>4.4886219654569195E-05</v>
      </c>
      <c r="F115" s="12">
        <f t="shared" si="3"/>
        <v>0.00043495592671636895</v>
      </c>
    </row>
    <row r="116" spans="1:6" ht="12.75">
      <c r="A116">
        <v>112</v>
      </c>
      <c r="B116" s="8">
        <v>1</v>
      </c>
      <c r="C116" s="8">
        <v>1</v>
      </c>
      <c r="E116" s="12">
        <f t="shared" si="2"/>
        <v>5.561851477397687E-07</v>
      </c>
      <c r="F116" s="12">
        <f t="shared" si="3"/>
        <v>1.1677696720481066E-05</v>
      </c>
    </row>
    <row r="117" spans="1:3" ht="12.75">
      <c r="A117">
        <v>113</v>
      </c>
      <c r="B117" s="8">
        <v>1</v>
      </c>
      <c r="C117" s="8">
        <v>1</v>
      </c>
    </row>
    <row r="118" spans="1:3" ht="12.75">
      <c r="A118">
        <v>114</v>
      </c>
      <c r="B118" s="8">
        <v>1</v>
      </c>
      <c r="C118" s="8">
        <v>1</v>
      </c>
    </row>
    <row r="119" spans="1:3" ht="12.75">
      <c r="A119">
        <v>115</v>
      </c>
      <c r="B119" s="8">
        <v>1</v>
      </c>
      <c r="C119" s="8">
        <v>1</v>
      </c>
    </row>
    <row r="120" spans="1:3" ht="12.75">
      <c r="A120">
        <v>116</v>
      </c>
      <c r="B120" s="8">
        <v>1</v>
      </c>
      <c r="C120" s="8">
        <v>1</v>
      </c>
    </row>
    <row r="121" spans="1:3" ht="12.75">
      <c r="A121">
        <v>117</v>
      </c>
      <c r="B121" s="8">
        <v>1</v>
      </c>
      <c r="C121" s="8">
        <v>1</v>
      </c>
    </row>
    <row r="122" spans="1:3" ht="12.75">
      <c r="A122">
        <v>118</v>
      </c>
      <c r="B122" s="8">
        <v>1</v>
      </c>
      <c r="C122" s="8">
        <v>1</v>
      </c>
    </row>
    <row r="123" spans="1:3" ht="12.75">
      <c r="A123">
        <v>119</v>
      </c>
      <c r="B123" s="8">
        <v>1</v>
      </c>
      <c r="C123" s="8">
        <v>1</v>
      </c>
    </row>
    <row r="124" spans="1:3" ht="12.75">
      <c r="A124">
        <v>120</v>
      </c>
      <c r="B124" s="8">
        <v>1</v>
      </c>
      <c r="C124" s="8">
        <v>1</v>
      </c>
    </row>
  </sheetData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Particular</dc:creator>
  <cp:keywords/>
  <dc:description/>
  <cp:lastModifiedBy>Aitor Barañano</cp:lastModifiedBy>
  <dcterms:created xsi:type="dcterms:W3CDTF">2009-09-28T10:03:26Z</dcterms:created>
  <dcterms:modified xsi:type="dcterms:W3CDTF">2013-04-25T07:44:53Z</dcterms:modified>
  <cp:category/>
  <cp:version/>
  <cp:contentType/>
  <cp:contentStatus/>
</cp:coreProperties>
</file>